
<file path=[Content_Types].xml><?xml version="1.0" encoding="utf-8"?>
<Types xmlns="http://schemas.openxmlformats.org/package/2006/content-types">
  <Override PartName="/xl/activeX/activeX9.xml" ContentType="application/vnd.ms-office.activeX+xml"/>
  <Override PartName="/xl/activeX/activeX59.xml" ContentType="application/vnd.ms-office.activeX+xml"/>
  <Override PartName="/xl/activeX/activeX88.xml" ContentType="application/vnd.ms-office.activeX+xml"/>
  <Override PartName="/xl/styles.xml" ContentType="application/vnd.openxmlformats-officedocument.spreadsheetml.styles+xml"/>
  <Override PartName="/xl/activeX/activeX19.xml" ContentType="application/vnd.ms-office.activeX+xml"/>
  <Override PartName="/xl/activeX/activeX48.xml" ContentType="application/vnd.ms-office.activeX+xml"/>
  <Override PartName="/xl/activeX/activeX66.xml" ContentType="application/vnd.ms-office.activeX+xml"/>
  <Override PartName="/xl/activeX/activeX77.xml" ContentType="application/vnd.ms-office.activeX+xml"/>
  <Override PartName="/xl/charts/chart4.xml" ContentType="application/vnd.openxmlformats-officedocument.drawingml.chart+xml"/>
  <Override PartName="/xl/activeX/activeX95.xml" ContentType="application/vnd.ms-office.activeX+xml"/>
  <Override PartName="/xl/drawings/drawing6.xml" ContentType="application/vnd.openxmlformats-officedocument.drawing+xml"/>
  <Override PartName="/xl/worksheets/sheet7.xml" ContentType="application/vnd.openxmlformats-officedocument.spreadsheetml.worksheet+xml"/>
  <Override PartName="/xl/activeX/activeX5.xml" ContentType="application/vnd.ms-office.activeX+xml"/>
  <Override PartName="/xl/activeX/activeX37.xml" ContentType="application/vnd.ms-office.activeX+xml"/>
  <Override PartName="/xl/activeX/activeX55.xml" ContentType="application/vnd.ms-office.activeX+xml"/>
  <Override PartName="/xl/activeX/activeX84.xml" ContentType="application/vnd.ms-office.activeX+xml"/>
  <Override PartName="/xl/vbaProject.bin" ContentType="application/vnd.ms-office.vbaProject"/>
  <Default Extension="xml" ContentType="application/xml"/>
  <Override PartName="/xl/activeX/activeX15.xml" ContentType="application/vnd.ms-office.activeX+xml"/>
  <Override PartName="/xl/drawings/drawing2.xml" ContentType="application/vnd.openxmlformats-officedocument.drawing+xml"/>
  <Override PartName="/xl/activeX/activeX26.xml" ContentType="application/vnd.ms-office.activeX+xml"/>
  <Override PartName="/xl/activeX/activeX44.xml" ContentType="application/vnd.ms-office.activeX+xml"/>
  <Override PartName="/xl/activeX/activeX62.xml" ContentType="application/vnd.ms-office.activeX+xml"/>
  <Override PartName="/xl/activeX/activeX73.xml" ContentType="application/vnd.ms-office.activeX+xml"/>
  <Override PartName="/xl/activeX/activeX91.xml" ContentType="application/vnd.ms-office.activeX+xml"/>
  <Override PartName="/xl/worksheets/sheet3.xml" ContentType="application/vnd.openxmlformats-officedocument.spreadsheetml.worksheet+xml"/>
  <Override PartName="/xl/activeX/activeX1.xml" ContentType="application/vnd.ms-office.activeX+xml"/>
  <Override PartName="/xl/activeX/activeX22.xml" ContentType="application/vnd.ms-office.activeX+xml"/>
  <Override PartName="/xl/activeX/activeX33.xml" ContentType="application/vnd.ms-office.activeX+xml"/>
  <Override PartName="/xl/activeX/activeX51.xml" ContentType="application/vnd.ms-office.activeX+xml"/>
  <Override PartName="/xl/activeX/activeX80.xml" ContentType="application/vnd.ms-office.activeX+xml"/>
  <Override PartName="/xl/activeX/activeX11.xml" ContentType="application/vnd.ms-office.activeX+xml"/>
  <Override PartName="/xl/activeX/activeX40.xml" ContentType="application/vnd.ms-office.activeX+xml"/>
  <Override PartName="/xl/activeX/activeX100.xml" ContentType="application/vnd.ms-office.activeX+xml"/>
  <Override PartName="/xl/sharedStrings.xml" ContentType="application/vnd.openxmlformats-officedocument.spreadsheetml.sharedStrings+xml"/>
  <Override PartName="/xl/activeX/activeX89.xml" ContentType="application/vnd.ms-office.activeX+xml"/>
  <Default Extension="bin" ContentType="application/vnd.openxmlformats-officedocument.spreadsheetml.printerSettings"/>
  <Default Extension="png" ContentType="image/png"/>
  <Override PartName="/xl/activeX/activeX69.xml" ContentType="application/vnd.ms-office.activeX+xml"/>
  <Override PartName="/xl/activeX/activeX78.xml" ContentType="application/vnd.ms-office.activeX+xml"/>
  <Override PartName="/xl/activeX/activeX87.xml" ContentType="application/vnd.ms-office.activeX+xml"/>
  <Override PartName="/xl/activeX/activeX98.xml" ContentType="application/vnd.ms-office.activeX+xml"/>
  <Override PartName="/xl/charts/chart7.xml" ContentType="application/vnd.openxmlformats-officedocument.drawingml.chart+xml"/>
  <Override PartName="/xl/activeX/activeX8.xml" ContentType="application/vnd.ms-office.activeX+xml"/>
  <Override PartName="/xl/activeX/activeX29.xml" ContentType="application/vnd.ms-office.activeX+xml"/>
  <Override PartName="/xl/activeX/activeX38.xml" ContentType="application/vnd.ms-office.activeX+xml"/>
  <Override PartName="/xl/activeX/activeX47.xml" ContentType="application/vnd.ms-office.activeX+xml"/>
  <Override PartName="/xl/activeX/activeX49.xml" ContentType="application/vnd.ms-office.activeX+xml"/>
  <Override PartName="/xl/activeX/activeX58.xml" ContentType="application/vnd.ms-office.activeX+xml"/>
  <Override PartName="/xl/activeX/activeX67.xml" ContentType="application/vnd.ms-office.activeX+xml"/>
  <Override PartName="/xl/activeX/activeX76.xml" ContentType="application/vnd.ms-office.activeX+xml"/>
  <Override PartName="/xl/activeX/activeX85.xml" ContentType="application/vnd.ms-office.activeX+xml"/>
  <Override PartName="/xl/charts/chart5.xml" ContentType="application/vnd.openxmlformats-officedocument.drawingml.chart+xml"/>
  <Override PartName="/xl/activeX/activeX96.xml" ContentType="application/vnd.ms-office.activeX+xml"/>
  <Override PartName="/xl/worksheets/sheet6.xml" ContentType="application/vnd.openxmlformats-officedocument.spreadsheetml.worksheet+xml"/>
  <Override PartName="/xl/activeX/activeX6.xml" ContentType="application/vnd.ms-office.activeX+xml"/>
  <Override PartName="/xl/activeX/activeX18.xml" ContentType="application/vnd.ms-office.activeX+xml"/>
  <Default Extension="jpeg" ContentType="image/jpeg"/>
  <Default Extension="emf" ContentType="image/x-emf"/>
  <Override PartName="/xl/activeX/activeX27.xml" ContentType="application/vnd.ms-office.activeX+xml"/>
  <Override PartName="/xl/activeX/activeX36.xml" ContentType="application/vnd.ms-office.activeX+xml"/>
  <Override PartName="/xl/activeX/activeX45.xml" ContentType="application/vnd.ms-office.activeX+xml"/>
  <Override PartName="/xl/activeX/activeX56.xml" ContentType="application/vnd.ms-office.activeX+xml"/>
  <Override PartName="/xl/activeX/activeX65.xml" ContentType="application/vnd.ms-office.activeX+xml"/>
  <Override PartName="/xl/activeX/activeX74.xml" ContentType="application/vnd.ms-office.activeX+xml"/>
  <Override PartName="/xl/activeX/activeX83.xml" ContentType="application/vnd.ms-office.activeX+xml"/>
  <Override PartName="/xl/charts/chart3.xml" ContentType="application/vnd.openxmlformats-officedocument.drawingml.chart+xml"/>
  <Override PartName="/xl/activeX/activeX92.xml" ContentType="application/vnd.ms-office.activeX+xml"/>
  <Override PartName="/xl/activeX/activeX94.xml" ContentType="application/vnd.ms-office.activeX+xml"/>
  <Override PartName="/xl/drawings/drawing5.xml" ContentType="application/vnd.openxmlformats-officedocument.drawing+xml"/>
  <Override PartName="/xl/workbook.xml" ContentType="application/vnd.ms-excel.sheet.macroEnabled.main+xml"/>
  <Override PartName="/xl/worksheets/sheet4.xml" ContentType="application/vnd.openxmlformats-officedocument.spreadsheetml.worksheet+xml"/>
  <Override PartName="/xl/activeX/activeX2.xml" ContentType="application/vnd.ms-office.activeX+xml"/>
  <Override PartName="/xl/activeX/activeX4.xml" ContentType="application/vnd.ms-office.activeX+xml"/>
  <Override PartName="/xl/activeX/activeX16.xml" ContentType="application/vnd.ms-office.activeX+xml"/>
  <Override PartName="/xl/activeX/activeX25.xml" ContentType="application/vnd.ms-office.activeX+xml"/>
  <Override PartName="/xl/activeX/activeX34.xml" ContentType="application/vnd.ms-office.activeX+xml"/>
  <Override PartName="/xl/activeX/activeX43.xml" ContentType="application/vnd.ms-office.activeX+xml"/>
  <Override PartName="/xl/activeX/activeX54.xml" ContentType="application/vnd.ms-office.activeX+xml"/>
  <Override PartName="/xl/activeX/activeX63.xml" ContentType="application/vnd.ms-office.activeX+xml"/>
  <Override PartName="/xl/activeX/activeX72.xml" ContentType="application/vnd.ms-office.activeX+xml"/>
  <Override PartName="/xl/activeX/activeX81.xml" ContentType="application/vnd.ms-office.activeX+xml"/>
  <Override PartName="/xl/activeX/activeX90.xml" ContentType="application/vnd.ms-office.activeX+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activeX/activeX14.xml" ContentType="application/vnd.ms-office.activeX+xml"/>
  <Override PartName="/xl/activeX/activeX23.xml" ContentType="application/vnd.ms-office.activeX+xml"/>
  <Override PartName="/xl/activeX/activeX32.xml" ContentType="application/vnd.ms-office.activeX+xml"/>
  <Override PartName="/xl/activeX/activeX41.xml" ContentType="application/vnd.ms-office.activeX+xml"/>
  <Override PartName="/xl/activeX/activeX52.xml" ContentType="application/vnd.ms-office.activeX+xml"/>
  <Override PartName="/xl/activeX/activeX61.xml" ContentType="application/vnd.ms-office.activeX+xml"/>
  <Override PartName="/xl/activeX/activeX70.xml" ContentType="application/vnd.ms-office.activeX+xml"/>
  <Default Extension="vml" ContentType="application/vnd.openxmlformats-officedocument.vmlDrawing"/>
  <Override PartName="/xl/activeX/activeX12.xml" ContentType="application/vnd.ms-office.activeX+xml"/>
  <Override PartName="/xl/activeX/activeX21.xml" ContentType="application/vnd.ms-office.activeX+xml"/>
  <Override PartName="/xl/comments1.xml" ContentType="application/vnd.openxmlformats-officedocument.spreadsheetml.comments+xml"/>
  <Override PartName="/xl/activeX/activeX30.xml" ContentType="application/vnd.ms-office.activeX+xml"/>
  <Override PartName="/xl/activeX/activeX50.xml" ContentType="application/vnd.ms-office.activeX+xml"/>
  <Override PartName="/xl/activeX/activeX101.xml" ContentType="application/vnd.ms-office.activeX+xml"/>
  <Override PartName="/xl/calcChain.xml" ContentType="application/vnd.openxmlformats-officedocument.spreadsheetml.calcChain+xml"/>
  <Override PartName="/xl/activeX/activeX10.xml" ContentType="application/vnd.ms-office.activeX+xml"/>
  <Override PartName="/xl/activeX/activeX99.xml" ContentType="application/vnd.ms-office.activeX+xml"/>
  <Override PartName="/xl/charts/chart8.xml" ContentType="application/vnd.openxmlformats-officedocument.drawingml.chart+xml"/>
  <Override PartName="/docProps/core.xml" ContentType="application/vnd.openxmlformats-package.core-properties+xml"/>
  <Override PartName="/xl/activeX/activeX68.xml" ContentType="application/vnd.ms-office.activeX+xml"/>
  <Override PartName="/xl/activeX/activeX79.xml" ContentType="application/vnd.ms-office.activeX+xml"/>
  <Override PartName="/xl/activeX/activeX97.xml" ContentType="application/vnd.ms-office.activeX+xml"/>
  <Override PartName="/xl/charts/chart6.xml" ContentType="application/vnd.openxmlformats-officedocument.drawingml.chart+xml"/>
  <Override PartName="/xl/theme/theme1.xml" ContentType="application/vnd.openxmlformats-officedocument.theme+xml"/>
  <Override PartName="/xl/activeX/activeX7.xml" ContentType="application/vnd.ms-office.activeX+xml"/>
  <Override PartName="/xl/activeX/activeX39.xml" ContentType="application/vnd.ms-office.activeX+xml"/>
  <Override PartName="/xl/activeX/activeX57.xml" ContentType="application/vnd.ms-office.activeX+xml"/>
  <Override PartName="/xl/activeX/activeX86.xml" ContentType="application/vnd.ms-office.activeX+xml"/>
  <Override PartName="/xl/activeX/activeX17.xml" ContentType="application/vnd.ms-office.activeX+xml"/>
  <Override PartName="/xl/activeX/activeX28.xml" ContentType="application/vnd.ms-office.activeX+xml"/>
  <Override PartName="/xl/activeX/activeX46.xml" ContentType="application/vnd.ms-office.activeX+xml"/>
  <Override PartName="/xl/activeX/activeX64.xml" ContentType="application/vnd.ms-office.activeX+xml"/>
  <Override PartName="/xl/activeX/activeX75.xml" ContentType="application/vnd.ms-office.activeX+xml"/>
  <Override PartName="/xl/charts/chart2.xml" ContentType="application/vnd.openxmlformats-officedocument.drawingml.chart+xml"/>
  <Override PartName="/xl/activeX/activeX93.xml" ContentType="application/vnd.ms-office.activeX+xml"/>
  <Override PartName="/xl/drawings/drawing4.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activeX/activeX3.xml" ContentType="application/vnd.ms-office.activeX+xml"/>
  <Override PartName="/xl/activeX/activeX24.xml" ContentType="application/vnd.ms-office.activeX+xml"/>
  <Override PartName="/xl/activeX/activeX35.xml" ContentType="application/vnd.ms-office.activeX+xml"/>
  <Override PartName="/xl/activeX/activeX53.xml" ContentType="application/vnd.ms-office.activeX+xml"/>
  <Override PartName="/xl/activeX/activeX82.xml" ContentType="application/vnd.ms-office.activeX+xml"/>
  <Override PartName="/xl/activeX/activeX13.xml" ContentType="application/vnd.ms-office.activeX+xml"/>
  <Override PartName="/xl/activeX/activeX42.xml" ContentType="application/vnd.ms-office.activeX+xml"/>
  <Override PartName="/xl/activeX/activeX60.xml" ContentType="application/vnd.ms-office.activeX+xml"/>
  <Override PartName="/xl/activeX/activeX71.xml" ContentType="application/vnd.ms-office.activeX+xml"/>
  <Override PartName="/xl/worksheets/sheet1.xml" ContentType="application/vnd.openxmlformats-officedocument.spreadsheetml.worksheet+xml"/>
  <Override PartName="/xl/activeX/activeX20.xml" ContentType="application/vnd.ms-office.activeX+xml"/>
  <Override PartName="/xl/activeX/activeX31.xml" ContentType="application/vnd.ms-office.activeX+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codeName="{6D7BE3D0-9255-6837-6703-DDC3ED590948}"/>
  <workbookPr codeName="ThisWorkbook" defaultThemeVersion="124226"/>
  <bookViews>
    <workbookView xWindow="120" yWindow="45" windowWidth="18915" windowHeight="8235" tabRatio="411" firstSheet="1" activeTab="6"/>
  </bookViews>
  <sheets>
    <sheet name="Quick Start" sheetId="3" r:id="rId1"/>
    <sheet name="Calculator" sheetId="2" r:id="rId2"/>
    <sheet name="Frequency Response" sheetId="6" r:id="rId3"/>
    <sheet name="Sine Wave" sheetId="4" state="hidden" r:id="rId4"/>
    <sheet name="c" sheetId="1" state="hidden" r:id="rId5"/>
    <sheet name="Notes and Instructions" sheetId="5" r:id="rId6"/>
    <sheet name="Info" sheetId="7" r:id="rId7"/>
  </sheets>
  <functionGroups/>
  <calcPr calcId="125725"/>
</workbook>
</file>

<file path=xl/calcChain.xml><?xml version="1.0" encoding="utf-8"?>
<calcChain xmlns="http://schemas.openxmlformats.org/spreadsheetml/2006/main">
  <c r="D20" i="3"/>
  <c r="C32"/>
  <c r="C22"/>
  <c r="Z8"/>
  <c r="Z7"/>
  <c r="E22"/>
  <c r="B33" i="6"/>
  <c r="D24"/>
  <c r="P20" i="2"/>
  <c r="K24"/>
  <c r="H36"/>
  <c r="H35"/>
  <c r="F55" i="6"/>
  <c r="E15" i="2"/>
  <c r="S1" i="1"/>
  <c r="D18" i="6"/>
  <c r="D17"/>
  <c r="D16"/>
  <c r="X4" i="1"/>
  <c r="X5"/>
  <c r="X6"/>
  <c r="X7"/>
  <c r="X8"/>
  <c r="X9"/>
  <c r="X10"/>
  <c r="X11"/>
  <c r="X12"/>
  <c r="X3"/>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1"/>
  <c r="H33" i="2"/>
  <c r="R32"/>
  <c r="O32"/>
  <c r="AB24"/>
  <c r="AB23"/>
  <c r="AB19"/>
  <c r="AB20"/>
  <c r="AB21" s="1"/>
  <c r="AB22" s="1"/>
  <c r="AB3"/>
  <c r="AB4" s="1"/>
  <c r="AB5" s="1"/>
  <c r="AB6" s="1"/>
  <c r="AB7" s="1"/>
  <c r="AB8" s="1"/>
  <c r="AB9" s="1"/>
  <c r="AB10" s="1"/>
  <c r="AB11" s="1"/>
  <c r="AB12" s="1"/>
  <c r="AB13" s="1"/>
  <c r="AB14" s="1"/>
  <c r="AB15" s="1"/>
  <c r="AB16" s="1"/>
  <c r="AB17" s="1"/>
  <c r="AB18" s="1"/>
  <c r="AB2"/>
  <c r="R4" i="4"/>
  <c r="R3"/>
  <c r="R1"/>
  <c r="U4"/>
  <c r="U5" s="1"/>
  <c r="R2"/>
  <c r="Z2" s="1"/>
  <c r="Z3" l="1"/>
  <c r="V2"/>
  <c r="Z4"/>
  <c r="Z5"/>
  <c r="U6"/>
  <c r="V5"/>
  <c r="V3"/>
  <c r="V4"/>
  <c r="W5" l="1"/>
  <c r="X5"/>
  <c r="W2"/>
  <c r="X2"/>
  <c r="W3"/>
  <c r="X3"/>
  <c r="W4"/>
  <c r="X4"/>
  <c r="Z6"/>
  <c r="U7"/>
  <c r="V6"/>
  <c r="W6" l="1"/>
  <c r="X6"/>
  <c r="Z7"/>
  <c r="U8"/>
  <c r="V7"/>
  <c r="W7" l="1"/>
  <c r="X7"/>
  <c r="Z8"/>
  <c r="U9"/>
  <c r="V8"/>
  <c r="W8" l="1"/>
  <c r="X8"/>
  <c r="Z9"/>
  <c r="U10"/>
  <c r="V9"/>
  <c r="W9" l="1"/>
  <c r="X9"/>
  <c r="Z10"/>
  <c r="U11"/>
  <c r="V10"/>
  <c r="W10" l="1"/>
  <c r="X10"/>
  <c r="Z11"/>
  <c r="U12"/>
  <c r="V11"/>
  <c r="W11" l="1"/>
  <c r="X11"/>
  <c r="Z12"/>
  <c r="U13"/>
  <c r="V12"/>
  <c r="W12" l="1"/>
  <c r="X12"/>
  <c r="Z13"/>
  <c r="U14"/>
  <c r="V13"/>
  <c r="W13" l="1"/>
  <c r="X13"/>
  <c r="Z14"/>
  <c r="U15"/>
  <c r="V14"/>
  <c r="W14" l="1"/>
  <c r="X14"/>
  <c r="Z15"/>
  <c r="U16"/>
  <c r="V15"/>
  <c r="W15" l="1"/>
  <c r="X15"/>
  <c r="Z16"/>
  <c r="U17"/>
  <c r="V16"/>
  <c r="W16" l="1"/>
  <c r="X16"/>
  <c r="Z17"/>
  <c r="U18"/>
  <c r="V17"/>
  <c r="W17" l="1"/>
  <c r="X17"/>
  <c r="Z18"/>
  <c r="U19"/>
  <c r="V18"/>
  <c r="W18" l="1"/>
  <c r="X18"/>
  <c r="Z19"/>
  <c r="U20"/>
  <c r="V19"/>
  <c r="W19" l="1"/>
  <c r="X19"/>
  <c r="Z20"/>
  <c r="U21"/>
  <c r="V20"/>
  <c r="W20" l="1"/>
  <c r="X20"/>
  <c r="Z21"/>
  <c r="U22"/>
  <c r="V21"/>
  <c r="W21" l="1"/>
  <c r="X21"/>
  <c r="Z22"/>
  <c r="U23"/>
  <c r="V22"/>
  <c r="W22" l="1"/>
  <c r="X22"/>
  <c r="Z23"/>
  <c r="U24"/>
  <c r="V23"/>
  <c r="W23" l="1"/>
  <c r="X23"/>
  <c r="Z24"/>
  <c r="U25"/>
  <c r="V24"/>
  <c r="W24" l="1"/>
  <c r="X24"/>
  <c r="Z25"/>
  <c r="U26"/>
  <c r="V25"/>
  <c r="W25" l="1"/>
  <c r="X25"/>
  <c r="Z26"/>
  <c r="U27"/>
  <c r="V26"/>
  <c r="W26" l="1"/>
  <c r="X26"/>
  <c r="Z27"/>
  <c r="U28"/>
  <c r="V27"/>
  <c r="W27" l="1"/>
  <c r="X27"/>
  <c r="Z28"/>
  <c r="U29"/>
  <c r="V28"/>
  <c r="W28" l="1"/>
  <c r="X28"/>
  <c r="Z29"/>
  <c r="U30"/>
  <c r="V29"/>
  <c r="W29" l="1"/>
  <c r="X29"/>
  <c r="Z30"/>
  <c r="U31"/>
  <c r="V30"/>
  <c r="W30" l="1"/>
  <c r="X30"/>
  <c r="Z31"/>
  <c r="U32"/>
  <c r="V31"/>
  <c r="W31" l="1"/>
  <c r="X31"/>
  <c r="Z32"/>
  <c r="U33"/>
  <c r="V32"/>
  <c r="W32" l="1"/>
  <c r="X32"/>
  <c r="Z33"/>
  <c r="U34"/>
  <c r="V33"/>
  <c r="W33" l="1"/>
  <c r="X33"/>
  <c r="Z34"/>
  <c r="U35"/>
  <c r="V34"/>
  <c r="W34" l="1"/>
  <c r="X34"/>
  <c r="Z35"/>
  <c r="U36"/>
  <c r="V35"/>
  <c r="W35" l="1"/>
  <c r="X35"/>
  <c r="Z36"/>
  <c r="U37"/>
  <c r="V36"/>
  <c r="W36" l="1"/>
  <c r="X36"/>
  <c r="Z37"/>
  <c r="U38"/>
  <c r="V37"/>
  <c r="W37" l="1"/>
  <c r="X37"/>
  <c r="Z38"/>
  <c r="U39"/>
  <c r="V38"/>
  <c r="W38" l="1"/>
  <c r="X38"/>
  <c r="Z39"/>
  <c r="U40"/>
  <c r="V39"/>
  <c r="W39" l="1"/>
  <c r="X39"/>
  <c r="Z40"/>
  <c r="U41"/>
  <c r="V40"/>
  <c r="W40" l="1"/>
  <c r="X40"/>
  <c r="Z41"/>
  <c r="U42"/>
  <c r="V41"/>
  <c r="W41" l="1"/>
  <c r="X41"/>
  <c r="Z42"/>
  <c r="U43"/>
  <c r="V42"/>
  <c r="W42" l="1"/>
  <c r="X42"/>
  <c r="Z43"/>
  <c r="U44"/>
  <c r="V43"/>
  <c r="W43" l="1"/>
  <c r="X43"/>
  <c r="Z44"/>
  <c r="U45"/>
  <c r="V44"/>
  <c r="W44" l="1"/>
  <c r="X44"/>
  <c r="Z45"/>
  <c r="U46"/>
  <c r="V45"/>
  <c r="W45" l="1"/>
  <c r="X45"/>
  <c r="Z46"/>
  <c r="U47"/>
  <c r="V46"/>
  <c r="W46" l="1"/>
  <c r="X46"/>
  <c r="Z47"/>
  <c r="U48"/>
  <c r="V47"/>
  <c r="W47" l="1"/>
  <c r="X47"/>
  <c r="Z48"/>
  <c r="U49"/>
  <c r="V48"/>
  <c r="W48" l="1"/>
  <c r="X48"/>
  <c r="Z49"/>
  <c r="U50"/>
  <c r="V49"/>
  <c r="W49" l="1"/>
  <c r="X49"/>
  <c r="Z50"/>
  <c r="U51"/>
  <c r="V50"/>
  <c r="W50" l="1"/>
  <c r="X50"/>
  <c r="Z51"/>
  <c r="U52"/>
  <c r="V51"/>
  <c r="W51" l="1"/>
  <c r="X51"/>
  <c r="Z52"/>
  <c r="U53"/>
  <c r="V52"/>
  <c r="W52" l="1"/>
  <c r="X52"/>
  <c r="Z53"/>
  <c r="U54"/>
  <c r="V53"/>
  <c r="W53" l="1"/>
  <c r="X53"/>
  <c r="Z54"/>
  <c r="U55"/>
  <c r="V54"/>
  <c r="W54" l="1"/>
  <c r="X54"/>
  <c r="Z55"/>
  <c r="U56"/>
  <c r="V55"/>
  <c r="W55" l="1"/>
  <c r="X55"/>
  <c r="Z56"/>
  <c r="U57"/>
  <c r="V56"/>
  <c r="W56" l="1"/>
  <c r="X56"/>
  <c r="Z57"/>
  <c r="U58"/>
  <c r="V57"/>
  <c r="W57" l="1"/>
  <c r="X57"/>
  <c r="Z58"/>
  <c r="U59"/>
  <c r="V58"/>
  <c r="W58" l="1"/>
  <c r="X58"/>
  <c r="Z59"/>
  <c r="U60"/>
  <c r="V59"/>
  <c r="W59" l="1"/>
  <c r="X59"/>
  <c r="Z60"/>
  <c r="U61"/>
  <c r="V60"/>
  <c r="W60" l="1"/>
  <c r="X60"/>
  <c r="Z61"/>
  <c r="U62"/>
  <c r="V61"/>
  <c r="W61" l="1"/>
  <c r="X61"/>
  <c r="Z62"/>
  <c r="U63"/>
  <c r="V62"/>
  <c r="W62" l="1"/>
  <c r="X62"/>
  <c r="Z63"/>
  <c r="U64"/>
  <c r="V63"/>
  <c r="W63" l="1"/>
  <c r="X63"/>
  <c r="Z64"/>
  <c r="U65"/>
  <c r="V64"/>
  <c r="W64" l="1"/>
  <c r="X64"/>
  <c r="Z65"/>
  <c r="U66"/>
  <c r="V65"/>
  <c r="W65" l="1"/>
  <c r="X65"/>
  <c r="Z66"/>
  <c r="U67"/>
  <c r="V66"/>
  <c r="W66" l="1"/>
  <c r="X66"/>
  <c r="Z67"/>
  <c r="U68"/>
  <c r="V67"/>
  <c r="W67" l="1"/>
  <c r="X67"/>
  <c r="Z68"/>
  <c r="U69"/>
  <c r="V68"/>
  <c r="W68" l="1"/>
  <c r="X68"/>
  <c r="Z69"/>
  <c r="U70"/>
  <c r="V69"/>
  <c r="W69" l="1"/>
  <c r="X69"/>
  <c r="Z70"/>
  <c r="U71"/>
  <c r="V70"/>
  <c r="W70" l="1"/>
  <c r="X70"/>
  <c r="Z71"/>
  <c r="U72"/>
  <c r="V71"/>
  <c r="W71" l="1"/>
  <c r="X71"/>
  <c r="Z72"/>
  <c r="U73"/>
  <c r="V72"/>
  <c r="W72" l="1"/>
  <c r="X72"/>
  <c r="Z73"/>
  <c r="U74"/>
  <c r="V73"/>
  <c r="W73" l="1"/>
  <c r="X73"/>
  <c r="Z74"/>
  <c r="U75"/>
  <c r="V74"/>
  <c r="W74" l="1"/>
  <c r="X74"/>
  <c r="Z75"/>
  <c r="U76"/>
  <c r="V75"/>
  <c r="W75" l="1"/>
  <c r="X75"/>
  <c r="Z76"/>
  <c r="U77"/>
  <c r="V76"/>
  <c r="W76" l="1"/>
  <c r="X76"/>
  <c r="Z77"/>
  <c r="U78"/>
  <c r="V77"/>
  <c r="W77" l="1"/>
  <c r="X77"/>
  <c r="Z78"/>
  <c r="U79"/>
  <c r="V78"/>
  <c r="W78" l="1"/>
  <c r="X78"/>
  <c r="Z79"/>
  <c r="U80"/>
  <c r="V79"/>
  <c r="W79" l="1"/>
  <c r="X79"/>
  <c r="Z80"/>
  <c r="U81"/>
  <c r="V80"/>
  <c r="W80" l="1"/>
  <c r="X80"/>
  <c r="Z81"/>
  <c r="U82"/>
  <c r="V81"/>
  <c r="W81" l="1"/>
  <c r="X81"/>
  <c r="Z82"/>
  <c r="U83"/>
  <c r="V82"/>
  <c r="W82" l="1"/>
  <c r="X82"/>
  <c r="Z83"/>
  <c r="U84"/>
  <c r="V83"/>
  <c r="W83" l="1"/>
  <c r="X83"/>
  <c r="Z84"/>
  <c r="U85"/>
  <c r="V84"/>
  <c r="W84" l="1"/>
  <c r="X84"/>
  <c r="Z85"/>
  <c r="U86"/>
  <c r="V85"/>
  <c r="W85" l="1"/>
  <c r="X85"/>
  <c r="Z86"/>
  <c r="U87"/>
  <c r="V86"/>
  <c r="W86" l="1"/>
  <c r="X86"/>
  <c r="Z87"/>
  <c r="U88"/>
  <c r="V87"/>
  <c r="W87" l="1"/>
  <c r="X87"/>
  <c r="Z88"/>
  <c r="U89"/>
  <c r="V88"/>
  <c r="W88" l="1"/>
  <c r="X88"/>
  <c r="Z89"/>
  <c r="U90"/>
  <c r="V89"/>
  <c r="W89" l="1"/>
  <c r="X89"/>
  <c r="Z90"/>
  <c r="U91"/>
  <c r="V90"/>
  <c r="W90" l="1"/>
  <c r="X90"/>
  <c r="Z91"/>
  <c r="U92"/>
  <c r="V91"/>
  <c r="W91" l="1"/>
  <c r="X91"/>
  <c r="Z92"/>
  <c r="U93"/>
  <c r="V92"/>
  <c r="W92" l="1"/>
  <c r="X92"/>
  <c r="Z93"/>
  <c r="U94"/>
  <c r="V93"/>
  <c r="W93" l="1"/>
  <c r="X93"/>
  <c r="Z94"/>
  <c r="U95"/>
  <c r="V94"/>
  <c r="W94" l="1"/>
  <c r="X94"/>
  <c r="Z95"/>
  <c r="U96"/>
  <c r="V95"/>
  <c r="W95" l="1"/>
  <c r="X95"/>
  <c r="Z96"/>
  <c r="U97"/>
  <c r="V96"/>
  <c r="W96" l="1"/>
  <c r="X96"/>
  <c r="Z97"/>
  <c r="U98"/>
  <c r="V97"/>
  <c r="W97" l="1"/>
  <c r="X97"/>
  <c r="Z98"/>
  <c r="U99"/>
  <c r="V98"/>
  <c r="W98" l="1"/>
  <c r="X98"/>
  <c r="Z99"/>
  <c r="U100"/>
  <c r="V99"/>
  <c r="W99" l="1"/>
  <c r="X99"/>
  <c r="Z100"/>
  <c r="U101"/>
  <c r="V100"/>
  <c r="W100" l="1"/>
  <c r="X100"/>
  <c r="Z101"/>
  <c r="U102"/>
  <c r="V101"/>
  <c r="W101" l="1"/>
  <c r="X101"/>
  <c r="Z102"/>
  <c r="U103"/>
  <c r="V102"/>
  <c r="W102" l="1"/>
  <c r="X102"/>
  <c r="Z103"/>
  <c r="U104"/>
  <c r="V103"/>
  <c r="W103" l="1"/>
  <c r="X103"/>
  <c r="Z104"/>
  <c r="U105"/>
  <c r="V104"/>
  <c r="W104" l="1"/>
  <c r="X104"/>
  <c r="Z105"/>
  <c r="U106"/>
  <c r="V105"/>
  <c r="W105" l="1"/>
  <c r="X105"/>
  <c r="U107"/>
  <c r="Z106"/>
  <c r="V106"/>
  <c r="W106" l="1"/>
  <c r="X106"/>
  <c r="U108"/>
  <c r="Z107"/>
  <c r="V107"/>
  <c r="W107" l="1"/>
  <c r="X107"/>
  <c r="U109"/>
  <c r="Z108"/>
  <c r="V108"/>
  <c r="W108" l="1"/>
  <c r="X108"/>
  <c r="U110"/>
  <c r="V109"/>
  <c r="Z109"/>
  <c r="W109" l="1"/>
  <c r="X109"/>
  <c r="U111"/>
  <c r="V110"/>
  <c r="Z110"/>
  <c r="W110" l="1"/>
  <c r="X110"/>
  <c r="U112"/>
  <c r="V111"/>
  <c r="Z111"/>
  <c r="W111" l="1"/>
  <c r="X111"/>
  <c r="U113"/>
  <c r="V112"/>
  <c r="Z112"/>
  <c r="W112" l="1"/>
  <c r="X112"/>
  <c r="U114"/>
  <c r="V113"/>
  <c r="Z113"/>
  <c r="W113" l="1"/>
  <c r="X113"/>
  <c r="U115"/>
  <c r="V114"/>
  <c r="Z114"/>
  <c r="W114" l="1"/>
  <c r="X114"/>
  <c r="U116"/>
  <c r="V115"/>
  <c r="Z115"/>
  <c r="W115" l="1"/>
  <c r="X115"/>
  <c r="U117"/>
  <c r="V116"/>
  <c r="Z116"/>
  <c r="W116" l="1"/>
  <c r="X116"/>
  <c r="U118"/>
  <c r="V117"/>
  <c r="Z117"/>
  <c r="W117" l="1"/>
  <c r="X117"/>
  <c r="U119"/>
  <c r="V118"/>
  <c r="Z118"/>
  <c r="W118" l="1"/>
  <c r="X118"/>
  <c r="U120"/>
  <c r="V119"/>
  <c r="Z119"/>
  <c r="W119" l="1"/>
  <c r="X119"/>
  <c r="U121"/>
  <c r="V120"/>
  <c r="Z120"/>
  <c r="W120" l="1"/>
  <c r="X120"/>
  <c r="U122"/>
  <c r="V121"/>
  <c r="Z121"/>
  <c r="W121" l="1"/>
  <c r="X121"/>
  <c r="U123"/>
  <c r="V122"/>
  <c r="Z122"/>
  <c r="W122" l="1"/>
  <c r="X122"/>
  <c r="U124"/>
  <c r="V123"/>
  <c r="Z123"/>
  <c r="W123" l="1"/>
  <c r="X123"/>
  <c r="U125"/>
  <c r="V124"/>
  <c r="Z124"/>
  <c r="W124" l="1"/>
  <c r="X124"/>
  <c r="U126"/>
  <c r="V125"/>
  <c r="Z125"/>
  <c r="W125" l="1"/>
  <c r="X125"/>
  <c r="U127"/>
  <c r="V126"/>
  <c r="Z126"/>
  <c r="W126" l="1"/>
  <c r="X126"/>
  <c r="U128"/>
  <c r="V127"/>
  <c r="Z127"/>
  <c r="W127" l="1"/>
  <c r="X127"/>
  <c r="U129"/>
  <c r="V128"/>
  <c r="Z128"/>
  <c r="W128" l="1"/>
  <c r="X128"/>
  <c r="U130"/>
  <c r="V129"/>
  <c r="Z129"/>
  <c r="W129" l="1"/>
  <c r="X129"/>
  <c r="U131"/>
  <c r="V130"/>
  <c r="Z130"/>
  <c r="W130" l="1"/>
  <c r="X130"/>
  <c r="U132"/>
  <c r="V131"/>
  <c r="Z131"/>
  <c r="W131" l="1"/>
  <c r="X131"/>
  <c r="U133"/>
  <c r="V132"/>
  <c r="Z132"/>
  <c r="W132" l="1"/>
  <c r="X132"/>
  <c r="U134"/>
  <c r="V133"/>
  <c r="Z133"/>
  <c r="W133" l="1"/>
  <c r="X133"/>
  <c r="U135"/>
  <c r="V134"/>
  <c r="Z134"/>
  <c r="W134" l="1"/>
  <c r="X134"/>
  <c r="U136"/>
  <c r="V135"/>
  <c r="Z135"/>
  <c r="W135" l="1"/>
  <c r="X135"/>
  <c r="U137"/>
  <c r="V136"/>
  <c r="Z136"/>
  <c r="W136" l="1"/>
  <c r="X136"/>
  <c r="U138"/>
  <c r="V137"/>
  <c r="Z137"/>
  <c r="W137" l="1"/>
  <c r="X137"/>
  <c r="U139"/>
  <c r="V138"/>
  <c r="Z138"/>
  <c r="W138" l="1"/>
  <c r="X138"/>
  <c r="U140"/>
  <c r="V139"/>
  <c r="Z139"/>
  <c r="W139" l="1"/>
  <c r="X139"/>
  <c r="U141"/>
  <c r="V140"/>
  <c r="Z140"/>
  <c r="W140" l="1"/>
  <c r="X140"/>
  <c r="U142"/>
  <c r="V141"/>
  <c r="Z141"/>
  <c r="W141" l="1"/>
  <c r="X141"/>
  <c r="U143"/>
  <c r="V142"/>
  <c r="Z142"/>
  <c r="W142" l="1"/>
  <c r="X142"/>
  <c r="U144"/>
  <c r="V143"/>
  <c r="Z143"/>
  <c r="W143" l="1"/>
  <c r="X143"/>
  <c r="U145"/>
  <c r="V144"/>
  <c r="Z144"/>
  <c r="W144" l="1"/>
  <c r="X144"/>
  <c r="U146"/>
  <c r="V145"/>
  <c r="Z145"/>
  <c r="W145" l="1"/>
  <c r="X145"/>
  <c r="U147"/>
  <c r="V146"/>
  <c r="Z146"/>
  <c r="W146" l="1"/>
  <c r="X146"/>
  <c r="U148"/>
  <c r="V147"/>
  <c r="Z147"/>
  <c r="W147" l="1"/>
  <c r="X147"/>
  <c r="U149"/>
  <c r="V148"/>
  <c r="Z148"/>
  <c r="W148" l="1"/>
  <c r="X148"/>
  <c r="U150"/>
  <c r="V149"/>
  <c r="Z149"/>
  <c r="W149" l="1"/>
  <c r="X149"/>
  <c r="U151"/>
  <c r="V150"/>
  <c r="Z150"/>
  <c r="W150" l="1"/>
  <c r="X150"/>
  <c r="U152"/>
  <c r="V151"/>
  <c r="Z151"/>
  <c r="W151" l="1"/>
  <c r="X151"/>
  <c r="U153"/>
  <c r="V152"/>
  <c r="Z152"/>
  <c r="W152" l="1"/>
  <c r="X152"/>
  <c r="U154"/>
  <c r="V153"/>
  <c r="Z153"/>
  <c r="W153" l="1"/>
  <c r="X153"/>
  <c r="U155"/>
  <c r="V154"/>
  <c r="Z154"/>
  <c r="W154" l="1"/>
  <c r="X154"/>
  <c r="U156"/>
  <c r="V155"/>
  <c r="Z155"/>
  <c r="W155" l="1"/>
  <c r="X155"/>
  <c r="U157"/>
  <c r="V156"/>
  <c r="Z156"/>
  <c r="W156" l="1"/>
  <c r="X156"/>
  <c r="U158"/>
  <c r="V157"/>
  <c r="Z157"/>
  <c r="W157" l="1"/>
  <c r="X157"/>
  <c r="U159"/>
  <c r="V158"/>
  <c r="Z158"/>
  <c r="W158" l="1"/>
  <c r="X158"/>
  <c r="U160"/>
  <c r="V159"/>
  <c r="Z159"/>
  <c r="W159" l="1"/>
  <c r="X159"/>
  <c r="U161"/>
  <c r="V160"/>
  <c r="Z160"/>
  <c r="W160" l="1"/>
  <c r="X160"/>
  <c r="U162"/>
  <c r="V161"/>
  <c r="Z161"/>
  <c r="W161" l="1"/>
  <c r="X161"/>
  <c r="U163"/>
  <c r="V162"/>
  <c r="Z162"/>
  <c r="W162" l="1"/>
  <c r="X162"/>
  <c r="U164"/>
  <c r="V163"/>
  <c r="Z163"/>
  <c r="W163" l="1"/>
  <c r="X163"/>
  <c r="U165"/>
  <c r="V164"/>
  <c r="Z164"/>
  <c r="W164" l="1"/>
  <c r="X164"/>
  <c r="U166"/>
  <c r="V165"/>
  <c r="Z165"/>
  <c r="W165" l="1"/>
  <c r="X165"/>
  <c r="U167"/>
  <c r="V166"/>
  <c r="Z166"/>
  <c r="W166" l="1"/>
  <c r="X166"/>
  <c r="U168"/>
  <c r="V167"/>
  <c r="Z167"/>
  <c r="W167" l="1"/>
  <c r="X167"/>
  <c r="U169"/>
  <c r="V168"/>
  <c r="Z168"/>
  <c r="W168" l="1"/>
  <c r="X168"/>
  <c r="U170"/>
  <c r="V169"/>
  <c r="Z169"/>
  <c r="W169" l="1"/>
  <c r="X169"/>
  <c r="U171"/>
  <c r="V170"/>
  <c r="Z170"/>
  <c r="W170" l="1"/>
  <c r="X170"/>
  <c r="U172"/>
  <c r="V171"/>
  <c r="Z171"/>
  <c r="W171" l="1"/>
  <c r="X171"/>
  <c r="U173"/>
  <c r="V172"/>
  <c r="Z172"/>
  <c r="W172" l="1"/>
  <c r="X172"/>
  <c r="U174"/>
  <c r="V173"/>
  <c r="Z173"/>
  <c r="W173" l="1"/>
  <c r="X173"/>
  <c r="U175"/>
  <c r="V174"/>
  <c r="Z174"/>
  <c r="W174" l="1"/>
  <c r="X174"/>
  <c r="U176"/>
  <c r="V175"/>
  <c r="Z175"/>
  <c r="W175" l="1"/>
  <c r="X175"/>
  <c r="U177"/>
  <c r="V176"/>
  <c r="Z176"/>
  <c r="W176" l="1"/>
  <c r="X176"/>
  <c r="U178"/>
  <c r="V177"/>
  <c r="Z177"/>
  <c r="W177" l="1"/>
  <c r="X177"/>
  <c r="U179"/>
  <c r="V178"/>
  <c r="Z178"/>
  <c r="W178" l="1"/>
  <c r="X178"/>
  <c r="U180"/>
  <c r="V179"/>
  <c r="Z179"/>
  <c r="W179" l="1"/>
  <c r="X179"/>
  <c r="U181"/>
  <c r="V180"/>
  <c r="Z180"/>
  <c r="W180" l="1"/>
  <c r="X180"/>
  <c r="U182"/>
  <c r="V181"/>
  <c r="Z181"/>
  <c r="W181" l="1"/>
  <c r="X181"/>
  <c r="U183"/>
  <c r="V182"/>
  <c r="Z182"/>
  <c r="W182" l="1"/>
  <c r="X182"/>
  <c r="U184"/>
  <c r="V183"/>
  <c r="Z183"/>
  <c r="W183" l="1"/>
  <c r="X183"/>
  <c r="U185"/>
  <c r="V184"/>
  <c r="Z184"/>
  <c r="W184" l="1"/>
  <c r="X184"/>
  <c r="U186"/>
  <c r="V185"/>
  <c r="Z185"/>
  <c r="W185" l="1"/>
  <c r="X185"/>
  <c r="U187"/>
  <c r="V186"/>
  <c r="Z186"/>
  <c r="W186" l="1"/>
  <c r="X186"/>
  <c r="U188"/>
  <c r="V187"/>
  <c r="Z187"/>
  <c r="W187" l="1"/>
  <c r="X187"/>
  <c r="U189"/>
  <c r="V188"/>
  <c r="Z188"/>
  <c r="W188" l="1"/>
  <c r="X188"/>
  <c r="U190"/>
  <c r="V189"/>
  <c r="Z189"/>
  <c r="W189" l="1"/>
  <c r="X189"/>
  <c r="U191"/>
  <c r="V190"/>
  <c r="Z190"/>
  <c r="W190" l="1"/>
  <c r="X190"/>
  <c r="U192"/>
  <c r="V191"/>
  <c r="Z191"/>
  <c r="W191" l="1"/>
  <c r="X191"/>
  <c r="U193"/>
  <c r="V192"/>
  <c r="Z192"/>
  <c r="W192" l="1"/>
  <c r="X192"/>
  <c r="U194"/>
  <c r="V193"/>
  <c r="Z193"/>
  <c r="W193" l="1"/>
  <c r="X193"/>
  <c r="U195"/>
  <c r="V194"/>
  <c r="Z194"/>
  <c r="W194" l="1"/>
  <c r="X194"/>
  <c r="U196"/>
  <c r="V195"/>
  <c r="Z195"/>
  <c r="W195" l="1"/>
  <c r="X195"/>
  <c r="U197"/>
  <c r="V196"/>
  <c r="Z196"/>
  <c r="W196" l="1"/>
  <c r="X196"/>
  <c r="U198"/>
  <c r="V197"/>
  <c r="Z197"/>
  <c r="W197" l="1"/>
  <c r="X197"/>
  <c r="U199"/>
  <c r="V198"/>
  <c r="Z198"/>
  <c r="W198" l="1"/>
  <c r="X198"/>
  <c r="U200"/>
  <c r="V199"/>
  <c r="Z199"/>
  <c r="W199" l="1"/>
  <c r="X199"/>
  <c r="U201"/>
  <c r="V200"/>
  <c r="Z200"/>
  <c r="W200" l="1"/>
  <c r="X200"/>
  <c r="U202"/>
  <c r="V201"/>
  <c r="Z201"/>
  <c r="W201" l="1"/>
  <c r="X201"/>
  <c r="U203"/>
  <c r="V202"/>
  <c r="Z202"/>
  <c r="W202" l="1"/>
  <c r="X202"/>
  <c r="U204"/>
  <c r="V203"/>
  <c r="Z203"/>
  <c r="W203" l="1"/>
  <c r="X203"/>
  <c r="U205"/>
  <c r="V204"/>
  <c r="Z204"/>
  <c r="W204" l="1"/>
  <c r="X204"/>
  <c r="U206"/>
  <c r="V205"/>
  <c r="Z205"/>
  <c r="W205" l="1"/>
  <c r="X205"/>
  <c r="U207"/>
  <c r="V206"/>
  <c r="Z206"/>
  <c r="W206" l="1"/>
  <c r="X206"/>
  <c r="U208"/>
  <c r="V207"/>
  <c r="Z207"/>
  <c r="W207" l="1"/>
  <c r="X207"/>
  <c r="U209"/>
  <c r="V208"/>
  <c r="Z208"/>
  <c r="W208" l="1"/>
  <c r="X208"/>
  <c r="U210"/>
  <c r="V209"/>
  <c r="Z209"/>
  <c r="W209" l="1"/>
  <c r="X209"/>
  <c r="U211"/>
  <c r="V210"/>
  <c r="Z210"/>
  <c r="W210" l="1"/>
  <c r="X210"/>
  <c r="U212"/>
  <c r="V211"/>
  <c r="Z211"/>
  <c r="W211" l="1"/>
  <c r="X211"/>
  <c r="U213"/>
  <c r="V212"/>
  <c r="Z212"/>
  <c r="W212" l="1"/>
  <c r="X212"/>
  <c r="U214"/>
  <c r="V213"/>
  <c r="Z213"/>
  <c r="W213" l="1"/>
  <c r="X213"/>
  <c r="U215"/>
  <c r="V214"/>
  <c r="Z214"/>
  <c r="W214" l="1"/>
  <c r="X214"/>
  <c r="U216"/>
  <c r="V215"/>
  <c r="Z215"/>
  <c r="W215" l="1"/>
  <c r="X215"/>
  <c r="U217"/>
  <c r="V216"/>
  <c r="Z216"/>
  <c r="W216" l="1"/>
  <c r="X216"/>
  <c r="U218"/>
  <c r="V217"/>
  <c r="Z217"/>
  <c r="W217" l="1"/>
  <c r="X217"/>
  <c r="U219"/>
  <c r="V218"/>
  <c r="Z218"/>
  <c r="W218" l="1"/>
  <c r="X218"/>
  <c r="U220"/>
  <c r="V219"/>
  <c r="Z219"/>
  <c r="W219" l="1"/>
  <c r="X219"/>
  <c r="U221"/>
  <c r="V220"/>
  <c r="Z220"/>
  <c r="W220" l="1"/>
  <c r="X220"/>
  <c r="U222"/>
  <c r="V221"/>
  <c r="Z221"/>
  <c r="W221" l="1"/>
  <c r="X221"/>
  <c r="U223"/>
  <c r="V222"/>
  <c r="Z222"/>
  <c r="W222" l="1"/>
  <c r="X222"/>
  <c r="U224"/>
  <c r="V223"/>
  <c r="Z223"/>
  <c r="W223" l="1"/>
  <c r="X223"/>
  <c r="U225"/>
  <c r="V224"/>
  <c r="Z224"/>
  <c r="W224" l="1"/>
  <c r="X224"/>
  <c r="U226"/>
  <c r="V225"/>
  <c r="Z225"/>
  <c r="W225" l="1"/>
  <c r="X225"/>
  <c r="U227"/>
  <c r="V226"/>
  <c r="Z226"/>
  <c r="W226" l="1"/>
  <c r="X226"/>
  <c r="U228"/>
  <c r="V227"/>
  <c r="Z227"/>
  <c r="W227" l="1"/>
  <c r="X227"/>
  <c r="U229"/>
  <c r="V228"/>
  <c r="Z228"/>
  <c r="W228" l="1"/>
  <c r="X228"/>
  <c r="U230"/>
  <c r="V229"/>
  <c r="Z229"/>
  <c r="W229" l="1"/>
  <c r="X229"/>
  <c r="U231"/>
  <c r="V230"/>
  <c r="Z230"/>
  <c r="W230" l="1"/>
  <c r="X230"/>
  <c r="U232"/>
  <c r="V231"/>
  <c r="Z231"/>
  <c r="W231" l="1"/>
  <c r="X231"/>
  <c r="U233"/>
  <c r="V232"/>
  <c r="Z232"/>
  <c r="W232" l="1"/>
  <c r="X232"/>
  <c r="U234"/>
  <c r="V233"/>
  <c r="Z233"/>
  <c r="W233" l="1"/>
  <c r="X233"/>
  <c r="U235"/>
  <c r="V234"/>
  <c r="Z234"/>
  <c r="W234" l="1"/>
  <c r="X234"/>
  <c r="U236"/>
  <c r="V235"/>
  <c r="Z235"/>
  <c r="W235" l="1"/>
  <c r="X235"/>
  <c r="U237"/>
  <c r="V236"/>
  <c r="Z236"/>
  <c r="W236" l="1"/>
  <c r="X236"/>
  <c r="U238"/>
  <c r="V237"/>
  <c r="Z237"/>
  <c r="W237" l="1"/>
  <c r="X237"/>
  <c r="U239"/>
  <c r="V238"/>
  <c r="Z238"/>
  <c r="W238" l="1"/>
  <c r="X238"/>
  <c r="U240"/>
  <c r="V239"/>
  <c r="Z239"/>
  <c r="W239" l="1"/>
  <c r="X239"/>
  <c r="U241"/>
  <c r="V240"/>
  <c r="Z240"/>
  <c r="W240" l="1"/>
  <c r="X240"/>
  <c r="U242"/>
  <c r="V241"/>
  <c r="Z241"/>
  <c r="W241" l="1"/>
  <c r="X241"/>
  <c r="U243"/>
  <c r="V242"/>
  <c r="Z242"/>
  <c r="W242" l="1"/>
  <c r="X242"/>
  <c r="U244"/>
  <c r="V243"/>
  <c r="Z243"/>
  <c r="W243" l="1"/>
  <c r="X243"/>
  <c r="U245"/>
  <c r="V244"/>
  <c r="Z244"/>
  <c r="W244" l="1"/>
  <c r="X244"/>
  <c r="U246"/>
  <c r="V245"/>
  <c r="Z245"/>
  <c r="W245" l="1"/>
  <c r="X245"/>
  <c r="U247"/>
  <c r="V246"/>
  <c r="Z246"/>
  <c r="W246" l="1"/>
  <c r="X246"/>
  <c r="U248"/>
  <c r="V247"/>
  <c r="Z247"/>
  <c r="W247" l="1"/>
  <c r="X247"/>
  <c r="U249"/>
  <c r="V248"/>
  <c r="Z248"/>
  <c r="W248" l="1"/>
  <c r="X248"/>
  <c r="U250"/>
  <c r="V249"/>
  <c r="Z249"/>
  <c r="W249" l="1"/>
  <c r="X249"/>
  <c r="U251"/>
  <c r="V250"/>
  <c r="Z250"/>
  <c r="W250" l="1"/>
  <c r="X250"/>
  <c r="U252"/>
  <c r="V251"/>
  <c r="Z251"/>
  <c r="W251" l="1"/>
  <c r="X251"/>
  <c r="U253"/>
  <c r="V252"/>
  <c r="Z252"/>
  <c r="W252" l="1"/>
  <c r="X252"/>
  <c r="U254"/>
  <c r="V253"/>
  <c r="Z253"/>
  <c r="W253" l="1"/>
  <c r="X253"/>
  <c r="U255"/>
  <c r="V254"/>
  <c r="Z254"/>
  <c r="W254" l="1"/>
  <c r="X254"/>
  <c r="U256"/>
  <c r="V255"/>
  <c r="Z255"/>
  <c r="W255" l="1"/>
  <c r="X255"/>
  <c r="U257"/>
  <c r="V256"/>
  <c r="Z256"/>
  <c r="W256" l="1"/>
  <c r="X256"/>
  <c r="U258"/>
  <c r="V257"/>
  <c r="Z257"/>
  <c r="W257" l="1"/>
  <c r="X257"/>
  <c r="U259"/>
  <c r="V258"/>
  <c r="Z258"/>
  <c r="W258" l="1"/>
  <c r="X258"/>
  <c r="U260"/>
  <c r="V259"/>
  <c r="Z259"/>
  <c r="W259" l="1"/>
  <c r="X259"/>
  <c r="U261"/>
  <c r="V260"/>
  <c r="Z260"/>
  <c r="W260" l="1"/>
  <c r="X260"/>
  <c r="U262"/>
  <c r="V261"/>
  <c r="Z261"/>
  <c r="W261" l="1"/>
  <c r="X261"/>
  <c r="U263"/>
  <c r="V262"/>
  <c r="Z262"/>
  <c r="W262" l="1"/>
  <c r="X262"/>
  <c r="U264"/>
  <c r="V263"/>
  <c r="Z263"/>
  <c r="W263" l="1"/>
  <c r="X263"/>
  <c r="U265"/>
  <c r="V264"/>
  <c r="Z264"/>
  <c r="W264" l="1"/>
  <c r="X264"/>
  <c r="U266"/>
  <c r="V265"/>
  <c r="Z265"/>
  <c r="W265" l="1"/>
  <c r="X265"/>
  <c r="U267"/>
  <c r="V266"/>
  <c r="Z266"/>
  <c r="W266" l="1"/>
  <c r="X266"/>
  <c r="U268"/>
  <c r="V267"/>
  <c r="Z267"/>
  <c r="W267" l="1"/>
  <c r="X267"/>
  <c r="U269"/>
  <c r="V268"/>
  <c r="Z268"/>
  <c r="W268" l="1"/>
  <c r="X268"/>
  <c r="U270"/>
  <c r="V269"/>
  <c r="Z269"/>
  <c r="W269" l="1"/>
  <c r="X269"/>
  <c r="U271"/>
  <c r="V270"/>
  <c r="Z270"/>
  <c r="W270" l="1"/>
  <c r="X270"/>
  <c r="U272"/>
  <c r="V271"/>
  <c r="Z271"/>
  <c r="W271" l="1"/>
  <c r="X271"/>
  <c r="U273"/>
  <c r="V272"/>
  <c r="Z272"/>
  <c r="W272" l="1"/>
  <c r="X272"/>
  <c r="U274"/>
  <c r="V273"/>
  <c r="Z273"/>
  <c r="W273" l="1"/>
  <c r="X273"/>
  <c r="U275"/>
  <c r="V274"/>
  <c r="Z274"/>
  <c r="W274" l="1"/>
  <c r="X274"/>
  <c r="U276"/>
  <c r="V275"/>
  <c r="Z275"/>
  <c r="W275" l="1"/>
  <c r="X275"/>
  <c r="U277"/>
  <c r="V276"/>
  <c r="Z276"/>
  <c r="W276" l="1"/>
  <c r="X276"/>
  <c r="U278"/>
  <c r="V277"/>
  <c r="Z277"/>
  <c r="W277" l="1"/>
  <c r="X277"/>
  <c r="U279"/>
  <c r="V278"/>
  <c r="Z278"/>
  <c r="W278" l="1"/>
  <c r="X278"/>
  <c r="U280"/>
  <c r="V279"/>
  <c r="Z279"/>
  <c r="W279" l="1"/>
  <c r="X279"/>
  <c r="U281"/>
  <c r="V280"/>
  <c r="Z280"/>
  <c r="W280" l="1"/>
  <c r="X280"/>
  <c r="U282"/>
  <c r="V281"/>
  <c r="Z281"/>
  <c r="W281" l="1"/>
  <c r="X281"/>
  <c r="U283"/>
  <c r="V282"/>
  <c r="Z282"/>
  <c r="W282" l="1"/>
  <c r="X282"/>
  <c r="U284"/>
  <c r="V283"/>
  <c r="Z283"/>
  <c r="W283" l="1"/>
  <c r="X283"/>
  <c r="U285"/>
  <c r="V284"/>
  <c r="Z284"/>
  <c r="W284" l="1"/>
  <c r="X284"/>
  <c r="U286"/>
  <c r="V285"/>
  <c r="Z285"/>
  <c r="W285" l="1"/>
  <c r="X285"/>
  <c r="U287"/>
  <c r="V286"/>
  <c r="Z286"/>
  <c r="W286" l="1"/>
  <c r="X286"/>
  <c r="U288"/>
  <c r="V287"/>
  <c r="Z287"/>
  <c r="W287" l="1"/>
  <c r="X287"/>
  <c r="U289"/>
  <c r="V288"/>
  <c r="Z288"/>
  <c r="W288" l="1"/>
  <c r="X288"/>
  <c r="U290"/>
  <c r="V289"/>
  <c r="Z289"/>
  <c r="W289" l="1"/>
  <c r="X289"/>
  <c r="U291"/>
  <c r="V290"/>
  <c r="Z290"/>
  <c r="W290" l="1"/>
  <c r="X290"/>
  <c r="U292"/>
  <c r="V291"/>
  <c r="Z291"/>
  <c r="W291" l="1"/>
  <c r="X291"/>
  <c r="U293"/>
  <c r="V292"/>
  <c r="Z292"/>
  <c r="W292" l="1"/>
  <c r="X292"/>
  <c r="U294"/>
  <c r="V293"/>
  <c r="Z293"/>
  <c r="W293" l="1"/>
  <c r="X293"/>
  <c r="U295"/>
  <c r="V294"/>
  <c r="Z294"/>
  <c r="W294" l="1"/>
  <c r="X294"/>
  <c r="U296"/>
  <c r="V295"/>
  <c r="Z295"/>
  <c r="W295" l="1"/>
  <c r="X295"/>
  <c r="U297"/>
  <c r="V296"/>
  <c r="Z296"/>
  <c r="W296" l="1"/>
  <c r="X296"/>
  <c r="U298"/>
  <c r="V297"/>
  <c r="Z297"/>
  <c r="W297" l="1"/>
  <c r="X297"/>
  <c r="U299"/>
  <c r="V298"/>
  <c r="Z298"/>
  <c r="W298" l="1"/>
  <c r="X298"/>
  <c r="U300"/>
  <c r="V299"/>
  <c r="Z299"/>
  <c r="W299" l="1"/>
  <c r="X299"/>
  <c r="U301"/>
  <c r="V300"/>
  <c r="Z300"/>
  <c r="W300" l="1"/>
  <c r="X300"/>
  <c r="U302"/>
  <c r="V301"/>
  <c r="Z301"/>
  <c r="W301" l="1"/>
  <c r="X301"/>
  <c r="U303"/>
  <c r="V302"/>
  <c r="Z302"/>
  <c r="W302" l="1"/>
  <c r="X302"/>
  <c r="U304"/>
  <c r="V303"/>
  <c r="Z303"/>
  <c r="W303" l="1"/>
  <c r="X303"/>
  <c r="U305"/>
  <c r="V304"/>
  <c r="Z304"/>
  <c r="W304" l="1"/>
  <c r="X304"/>
  <c r="U306"/>
  <c r="V305"/>
  <c r="Z305"/>
  <c r="W305" l="1"/>
  <c r="X305"/>
  <c r="U307"/>
  <c r="V306"/>
  <c r="Z306"/>
  <c r="W306" l="1"/>
  <c r="X306"/>
  <c r="U308"/>
  <c r="V307"/>
  <c r="Z307"/>
  <c r="W307" l="1"/>
  <c r="X307"/>
  <c r="U309"/>
  <c r="V308"/>
  <c r="Z308"/>
  <c r="W308" l="1"/>
  <c r="X308"/>
  <c r="U310"/>
  <c r="V309"/>
  <c r="Z309"/>
  <c r="W309" l="1"/>
  <c r="X309"/>
  <c r="U311"/>
  <c r="V310"/>
  <c r="Z310"/>
  <c r="W310" l="1"/>
  <c r="X310"/>
  <c r="U312"/>
  <c r="V311"/>
  <c r="Z311"/>
  <c r="W311" l="1"/>
  <c r="X311"/>
  <c r="U313"/>
  <c r="V312"/>
  <c r="Z312"/>
  <c r="W312" l="1"/>
  <c r="X312"/>
  <c r="U314"/>
  <c r="V313"/>
  <c r="Z313"/>
  <c r="W313" l="1"/>
  <c r="X313"/>
  <c r="U315"/>
  <c r="V314"/>
  <c r="Z314"/>
  <c r="W314" l="1"/>
  <c r="X314"/>
  <c r="U316"/>
  <c r="V315"/>
  <c r="Z315"/>
  <c r="W315" l="1"/>
  <c r="X315"/>
  <c r="U317"/>
  <c r="V316"/>
  <c r="Z316"/>
  <c r="W316" l="1"/>
  <c r="X316"/>
  <c r="U318"/>
  <c r="V317"/>
  <c r="Z317"/>
  <c r="W317" l="1"/>
  <c r="X317"/>
  <c r="U319"/>
  <c r="V318"/>
  <c r="Z318"/>
  <c r="W318" l="1"/>
  <c r="X318"/>
  <c r="U320"/>
  <c r="V319"/>
  <c r="Z319"/>
  <c r="W319" l="1"/>
  <c r="X319"/>
  <c r="U321"/>
  <c r="V320"/>
  <c r="Z320"/>
  <c r="W320" l="1"/>
  <c r="X320"/>
  <c r="U322"/>
  <c r="V321"/>
  <c r="Z321"/>
  <c r="W321" l="1"/>
  <c r="X321"/>
  <c r="U323"/>
  <c r="V322"/>
  <c r="Z322"/>
  <c r="W322" l="1"/>
  <c r="X322"/>
  <c r="U324"/>
  <c r="V323"/>
  <c r="Z323"/>
  <c r="W323" l="1"/>
  <c r="X323"/>
  <c r="U325"/>
  <c r="V324"/>
  <c r="Z324"/>
  <c r="W324" l="1"/>
  <c r="X324"/>
  <c r="U326"/>
  <c r="V325"/>
  <c r="Z325"/>
  <c r="W325" l="1"/>
  <c r="X325"/>
  <c r="U327"/>
  <c r="V326"/>
  <c r="Z326"/>
  <c r="W326" l="1"/>
  <c r="X326"/>
  <c r="U328"/>
  <c r="V327"/>
  <c r="Z327"/>
  <c r="W327" l="1"/>
  <c r="X327"/>
  <c r="U329"/>
  <c r="V328"/>
  <c r="Z328"/>
  <c r="W328" l="1"/>
  <c r="X328"/>
  <c r="U330"/>
  <c r="V329"/>
  <c r="Z329"/>
  <c r="W329" l="1"/>
  <c r="X329"/>
  <c r="U331"/>
  <c r="V330"/>
  <c r="Z330"/>
  <c r="W330" l="1"/>
  <c r="X330"/>
  <c r="U332"/>
  <c r="V331"/>
  <c r="Z331"/>
  <c r="W331" l="1"/>
  <c r="X331"/>
  <c r="U333"/>
  <c r="V332"/>
  <c r="Z332"/>
  <c r="W332" l="1"/>
  <c r="X332"/>
  <c r="U334"/>
  <c r="V333"/>
  <c r="Z333"/>
  <c r="W333" l="1"/>
  <c r="X333"/>
  <c r="U335"/>
  <c r="V334"/>
  <c r="Z334"/>
  <c r="W334" l="1"/>
  <c r="X334"/>
  <c r="U336"/>
  <c r="V335"/>
  <c r="Z335"/>
  <c r="W335" l="1"/>
  <c r="X335"/>
  <c r="U337"/>
  <c r="V336"/>
  <c r="Z336"/>
  <c r="W336" l="1"/>
  <c r="X336"/>
  <c r="U338"/>
  <c r="V337"/>
  <c r="Z337"/>
  <c r="W337" l="1"/>
  <c r="X337"/>
  <c r="U339"/>
  <c r="V338"/>
  <c r="Z338"/>
  <c r="W338" l="1"/>
  <c r="X338"/>
  <c r="U340"/>
  <c r="V339"/>
  <c r="Z339"/>
  <c r="W339" l="1"/>
  <c r="X339"/>
  <c r="U341"/>
  <c r="V340"/>
  <c r="Z340"/>
  <c r="W340" l="1"/>
  <c r="X340"/>
  <c r="U342"/>
  <c r="V341"/>
  <c r="Z341"/>
  <c r="W341" l="1"/>
  <c r="X341"/>
  <c r="U343"/>
  <c r="V342"/>
  <c r="Z342"/>
  <c r="W342" l="1"/>
  <c r="X342"/>
  <c r="U344"/>
  <c r="V343"/>
  <c r="Z343"/>
  <c r="W343" l="1"/>
  <c r="X343"/>
  <c r="U345"/>
  <c r="V344"/>
  <c r="Z344"/>
  <c r="W344" l="1"/>
  <c r="X344"/>
  <c r="U346"/>
  <c r="V345"/>
  <c r="Z345"/>
  <c r="W345" l="1"/>
  <c r="X345"/>
  <c r="U347"/>
  <c r="V346"/>
  <c r="Z346"/>
  <c r="W346" l="1"/>
  <c r="X346"/>
  <c r="U348"/>
  <c r="V347"/>
  <c r="Z347"/>
  <c r="W347" l="1"/>
  <c r="X347"/>
  <c r="U349"/>
  <c r="V348"/>
  <c r="Z348"/>
  <c r="W348" l="1"/>
  <c r="X348"/>
  <c r="U350"/>
  <c r="V349"/>
  <c r="Z349"/>
  <c r="W349" l="1"/>
  <c r="X349"/>
  <c r="U351"/>
  <c r="V350"/>
  <c r="Z350"/>
  <c r="W350" l="1"/>
  <c r="X350"/>
  <c r="U352"/>
  <c r="V351"/>
  <c r="Z351"/>
  <c r="W351" l="1"/>
  <c r="X351"/>
  <c r="U353"/>
  <c r="V352"/>
  <c r="Z352"/>
  <c r="W352" l="1"/>
  <c r="X352"/>
  <c r="U354"/>
  <c r="V353"/>
  <c r="Z353"/>
  <c r="W353" l="1"/>
  <c r="X353"/>
  <c r="U355"/>
  <c r="V354"/>
  <c r="Z354"/>
  <c r="W354" l="1"/>
  <c r="X354"/>
  <c r="U356"/>
  <c r="V355"/>
  <c r="Z355"/>
  <c r="W355" l="1"/>
  <c r="X355"/>
  <c r="U357"/>
  <c r="V356"/>
  <c r="Z356"/>
  <c r="W356" l="1"/>
  <c r="X356"/>
  <c r="U358"/>
  <c r="V357"/>
  <c r="Z357"/>
  <c r="W357" l="1"/>
  <c r="X357"/>
  <c r="U359"/>
  <c r="V358"/>
  <c r="Z358"/>
  <c r="W358" l="1"/>
  <c r="X358"/>
  <c r="U360"/>
  <c r="V359"/>
  <c r="Z359"/>
  <c r="W359" l="1"/>
  <c r="X359"/>
  <c r="U361"/>
  <c r="V360"/>
  <c r="Z360"/>
  <c r="W360" l="1"/>
  <c r="X360"/>
  <c r="U362"/>
  <c r="V361"/>
  <c r="Z361"/>
  <c r="W361" l="1"/>
  <c r="X361"/>
  <c r="V362"/>
  <c r="Z362"/>
  <c r="E19" i="3"/>
  <c r="C16"/>
  <c r="D16"/>
  <c r="D15"/>
  <c r="M12" i="1"/>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108"/>
  <c r="M109"/>
  <c r="M110"/>
  <c r="M111"/>
  <c r="M112"/>
  <c r="M113"/>
  <c r="M114"/>
  <c r="M115"/>
  <c r="M116"/>
  <c r="M117"/>
  <c r="M118"/>
  <c r="M119"/>
  <c r="M120"/>
  <c r="M121"/>
  <c r="M122"/>
  <c r="M123"/>
  <c r="M124"/>
  <c r="M125"/>
  <c r="M126"/>
  <c r="M127"/>
  <c r="M128"/>
  <c r="M129"/>
  <c r="M130"/>
  <c r="M131"/>
  <c r="M132"/>
  <c r="M133"/>
  <c r="M134"/>
  <c r="M135"/>
  <c r="M136"/>
  <c r="M137"/>
  <c r="M138"/>
  <c r="M139"/>
  <c r="M140"/>
  <c r="M141"/>
  <c r="M142"/>
  <c r="M143"/>
  <c r="M144"/>
  <c r="M145"/>
  <c r="M146"/>
  <c r="M147"/>
  <c r="M148"/>
  <c r="M149"/>
  <c r="M150"/>
  <c r="M151"/>
  <c r="M152"/>
  <c r="M153"/>
  <c r="M154"/>
  <c r="M11"/>
  <c r="L12"/>
  <c r="L13"/>
  <c r="L14"/>
  <c r="L15"/>
  <c r="L16"/>
  <c r="L17"/>
  <c r="L18"/>
  <c r="L19"/>
  <c r="L20"/>
  <c r="L21"/>
  <c r="L22"/>
  <c r="L23"/>
  <c r="L24"/>
  <c r="L25"/>
  <c r="L26"/>
  <c r="L27"/>
  <c r="L28"/>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104"/>
  <c r="L105"/>
  <c r="L106"/>
  <c r="L107"/>
  <c r="L108"/>
  <c r="L109"/>
  <c r="L110"/>
  <c r="L111"/>
  <c r="L112"/>
  <c r="L113"/>
  <c r="L114"/>
  <c r="L115"/>
  <c r="L116"/>
  <c r="L117"/>
  <c r="L118"/>
  <c r="L119"/>
  <c r="L120"/>
  <c r="L121"/>
  <c r="L122"/>
  <c r="L123"/>
  <c r="L124"/>
  <c r="L125"/>
  <c r="L126"/>
  <c r="L127"/>
  <c r="L128"/>
  <c r="L129"/>
  <c r="L130"/>
  <c r="L131"/>
  <c r="L132"/>
  <c r="L133"/>
  <c r="L134"/>
  <c r="L135"/>
  <c r="L136"/>
  <c r="L137"/>
  <c r="L138"/>
  <c r="L139"/>
  <c r="L140"/>
  <c r="L141"/>
  <c r="L142"/>
  <c r="L143"/>
  <c r="L144"/>
  <c r="L145"/>
  <c r="L146"/>
  <c r="L147"/>
  <c r="L148"/>
  <c r="L149"/>
  <c r="L150"/>
  <c r="L151"/>
  <c r="L152"/>
  <c r="L153"/>
  <c r="L154"/>
  <c r="L11"/>
  <c r="H34" i="2"/>
  <c r="N15"/>
  <c r="R3" i="1"/>
  <c r="U3"/>
  <c r="T3"/>
  <c r="S3"/>
  <c r="W3"/>
  <c r="E3"/>
  <c r="B8"/>
  <c r="F18" i="2"/>
  <c r="B7" i="1"/>
  <c r="E18" i="2"/>
  <c r="D18"/>
  <c r="T4" i="1"/>
  <c r="U4"/>
  <c r="T5"/>
  <c r="U5"/>
  <c r="T6"/>
  <c r="U6"/>
  <c r="T7"/>
  <c r="U7"/>
  <c r="T8"/>
  <c r="U8"/>
  <c r="T9"/>
  <c r="U9"/>
  <c r="T10"/>
  <c r="U10"/>
  <c r="T11"/>
  <c r="U11"/>
  <c r="T12"/>
  <c r="U12"/>
  <c r="S4"/>
  <c r="S5"/>
  <c r="S6"/>
  <c r="S7"/>
  <c r="S8"/>
  <c r="S9"/>
  <c r="S10"/>
  <c r="S11"/>
  <c r="S12"/>
  <c r="D20" i="2"/>
  <c r="R4" i="1"/>
  <c r="R5"/>
  <c r="R6"/>
  <c r="R7"/>
  <c r="R8"/>
  <c r="R9"/>
  <c r="R10"/>
  <c r="R11"/>
  <c r="R12"/>
  <c r="W4"/>
  <c r="W5"/>
  <c r="W6"/>
  <c r="W7"/>
  <c r="W8"/>
  <c r="W9"/>
  <c r="W10"/>
  <c r="W11"/>
  <c r="W12"/>
  <c r="E17" i="2"/>
  <c r="E16"/>
  <c r="B6" i="1"/>
  <c r="L3" s="1"/>
  <c r="D14" i="2"/>
  <c r="F17"/>
  <c r="F16"/>
  <c r="B5" i="1"/>
  <c r="B4"/>
  <c r="B3"/>
  <c r="D17" i="2"/>
  <c r="D16"/>
  <c r="D15"/>
  <c r="L4" i="1"/>
  <c r="W362" i="4" l="1"/>
  <c r="X362"/>
  <c r="C21" i="6"/>
  <c r="C23" s="1"/>
  <c r="D21" i="3"/>
</calcChain>
</file>

<file path=xl/comments1.xml><?xml version="1.0" encoding="utf-8"?>
<comments xmlns="http://schemas.openxmlformats.org/spreadsheetml/2006/main">
  <authors>
    <author>hsumoro</author>
  </authors>
  <commentList>
    <comment ref="B13" authorId="0">
      <text>
        <r>
          <rPr>
            <sz val="9"/>
            <color indexed="81"/>
            <rFont val="Tahoma"/>
            <charset val="1"/>
          </rPr>
          <t>For additional information, please click "Steered Bass Array Info" on the right side of the Calculate Button below.</t>
        </r>
      </text>
    </comment>
  </commentList>
</comments>
</file>

<file path=xl/sharedStrings.xml><?xml version="1.0" encoding="utf-8"?>
<sst xmlns="http://schemas.openxmlformats.org/spreadsheetml/2006/main" count="305" uniqueCount="216">
  <si>
    <t>circle engine</t>
  </si>
  <si>
    <t>a</t>
  </si>
  <si>
    <t>b</t>
  </si>
  <si>
    <t>point of origin</t>
  </si>
  <si>
    <t>radius</t>
  </si>
  <si>
    <t>x</t>
  </si>
  <si>
    <t>y</t>
  </si>
  <si>
    <t>angle</t>
  </si>
  <si>
    <t>Distance position</t>
  </si>
  <si>
    <t>Programming notes</t>
  </si>
  <si>
    <t># of calculated angle</t>
  </si>
  <si>
    <t>deg</t>
  </si>
  <si>
    <t>Pi value</t>
  </si>
  <si>
    <t>Data Input</t>
  </si>
  <si>
    <t>Distance to Listener/Microphone</t>
  </si>
  <si>
    <t>Unit</t>
  </si>
  <si>
    <t>Speed of Sound (air propagation)</t>
  </si>
  <si>
    <t>Point of Origin (X)</t>
  </si>
  <si>
    <t>Point of Origin (Y)</t>
  </si>
  <si>
    <t>z</t>
  </si>
  <si>
    <t>Sound Sources</t>
  </si>
  <si>
    <t>Delay (ms)</t>
  </si>
  <si>
    <t>Polarity</t>
  </si>
  <si>
    <t>+/-</t>
  </si>
  <si>
    <t>Phase shift</t>
  </si>
  <si>
    <t>(deg)</t>
  </si>
  <si>
    <t>Delay (s)</t>
  </si>
  <si>
    <t>No.</t>
  </si>
  <si>
    <t>(rad)</t>
  </si>
  <si>
    <t>Point of Origin (Z)</t>
  </si>
  <si>
    <t>c</t>
  </si>
  <si>
    <t>speed</t>
  </si>
  <si>
    <t>Hz</t>
  </si>
  <si>
    <t>frequency</t>
  </si>
  <si>
    <t>Amplitude squared</t>
  </si>
  <si>
    <t>Point Source 1</t>
  </si>
  <si>
    <t>Point Source 10</t>
  </si>
  <si>
    <t>Point Source 2</t>
  </si>
  <si>
    <t>Point Source 3</t>
  </si>
  <si>
    <t>Point Source 4</t>
  </si>
  <si>
    <t>Point Source 5</t>
  </si>
  <si>
    <t>Point Source 6</t>
  </si>
  <si>
    <t>Point Source 7</t>
  </si>
  <si>
    <t>Point Source 8</t>
  </si>
  <si>
    <t>Point Source 9</t>
  </si>
  <si>
    <t>Log Amplitude</t>
  </si>
  <si>
    <t>Normalized</t>
  </si>
  <si>
    <t>Graph Range</t>
  </si>
  <si>
    <t>-&gt;empty</t>
  </si>
  <si>
    <t>dB</t>
  </si>
  <si>
    <t>Octave</t>
  </si>
  <si>
    <t>bandmin</t>
  </si>
  <si>
    <t>bandmax</t>
  </si>
  <si>
    <t>bandcen</t>
  </si>
  <si>
    <t>average</t>
  </si>
  <si>
    <t>squared</t>
  </si>
  <si>
    <t>Log amp</t>
  </si>
  <si>
    <t>DATA INPUT</t>
  </si>
  <si>
    <t>Temperature</t>
  </si>
  <si>
    <t>Speed of Sound</t>
  </si>
  <si>
    <t>Graph Scale</t>
  </si>
  <si>
    <t>Phase Shift (rad)</t>
  </si>
  <si>
    <t>X</t>
  </si>
  <si>
    <t>Time</t>
  </si>
  <si>
    <t>Y</t>
  </si>
  <si>
    <t>X axis</t>
  </si>
  <si>
    <t>Graph is limited to one period of the wave</t>
  </si>
  <si>
    <t>Periode (ms)</t>
  </si>
  <si>
    <t>Frequency</t>
  </si>
  <si>
    <t>Phase Shift</t>
  </si>
  <si>
    <t>Delay</t>
  </si>
  <si>
    <t>ms</t>
  </si>
  <si>
    <t>Phase Shift (rad) #2</t>
  </si>
  <si>
    <t>Y2</t>
  </si>
  <si>
    <t>Periode (ms) #2</t>
  </si>
  <si>
    <t>Sine Wave Graph Tool</t>
  </si>
  <si>
    <t>Fill in the green boxes</t>
  </si>
  <si>
    <t>Attenuation</t>
  </si>
  <si>
    <t>(dB)</t>
  </si>
  <si>
    <t>Calculation Accuracy</t>
  </si>
  <si>
    <t>Polar Result Parameters:</t>
  </si>
  <si>
    <t>Horizontal Axis:</t>
  </si>
  <si>
    <t>Vertical  Axis:</t>
  </si>
  <si>
    <t>Positions of point sources from the table</t>
  </si>
  <si>
    <t>Frequency Selection (10-2000Hz)</t>
  </si>
  <si>
    <t>Note: Graph Axis is determined by the first sine wave input</t>
  </si>
  <si>
    <t>Graph View/Polar Axis</t>
  </si>
  <si>
    <t>Application Notes</t>
  </si>
  <si>
    <t>1.</t>
  </si>
  <si>
    <t>2.</t>
  </si>
  <si>
    <t>Known Issues</t>
  </si>
  <si>
    <t>Listener Position (X)</t>
  </si>
  <si>
    <t>Listener Position (Y)</t>
  </si>
  <si>
    <t>Listener Position (Z)</t>
  </si>
  <si>
    <t>Note: This Spreadsheet utilized the data from 2D Polar Prediction for Multiple Point Sources spreadsheet</t>
  </si>
  <si>
    <t>Freq</t>
  </si>
  <si>
    <t>Ref Distance</t>
  </si>
  <si>
    <t>Number of Samples</t>
  </si>
  <si>
    <t>Sample Rate</t>
  </si>
  <si>
    <t>Amp</t>
  </si>
  <si>
    <t>Smoothing</t>
  </si>
  <si>
    <t>NONE</t>
  </si>
  <si>
    <t>Frequency Resolution</t>
  </si>
  <si>
    <t>Phase</t>
  </si>
  <si>
    <t>Inverse Square Law</t>
  </si>
  <si>
    <t>Community 2D Polar Prediction for Multiple Point Sources is a tool to predict sound radiation pattern based on</t>
  </si>
  <si>
    <t>Requirements</t>
  </si>
  <si>
    <t>*</t>
  </si>
  <si>
    <t>Microsoft Excel 2003 and/or 2007 (PC version)</t>
  </si>
  <si>
    <t>Active content/macro has to be enabled</t>
  </si>
  <si>
    <t>Excel 2003 users can activate this feature with Tools Menu &gt; Macro &gt; Security &gt; (low)</t>
  </si>
  <si>
    <t>Excel 2007 users will be prompted to activate the active content upon opening</t>
  </si>
  <si>
    <t>Adjust the zoom percentage to accommodate easier viewing.</t>
  </si>
  <si>
    <t>Spreadsheet General Information</t>
  </si>
  <si>
    <t>3.</t>
  </si>
  <si>
    <t>Calculator Spreadsheet</t>
  </si>
  <si>
    <t>&gt; 2D Polar Prediction for Multiple Point Sources Calculator</t>
  </si>
  <si>
    <t>Frequency Response Spreadsheet</t>
  </si>
  <si>
    <t>&gt; this spreadsheet calculates the frequency and phase response based on input values in Calculator Spreadsheet</t>
  </si>
  <si>
    <t>Slow process in the Frequency Response spreadsheet.</t>
  </si>
  <si>
    <t>Phase Response Reference Distance:</t>
  </si>
  <si>
    <t>Number of Samples (DFT):</t>
  </si>
  <si>
    <t>Notes and Instructions</t>
  </si>
  <si>
    <t>Average</t>
  </si>
  <si>
    <t>Upper Frequency Limit</t>
  </si>
  <si>
    <t>Lower Frequency Limit</t>
  </si>
  <si>
    <t>feet</t>
  </si>
  <si>
    <t>Loudspeakers Quantity:</t>
  </si>
  <si>
    <t>Result</t>
  </si>
  <si>
    <t>&gt; Macro is not activated. Please see Instruction under "Requirements".</t>
  </si>
  <si>
    <t>&gt; A cell is still active, please press Enter after inputting any values in a cell.</t>
  </si>
  <si>
    <t>Frequency and phase response calculation are performed using Discreet Fourier Transform. Choosing a higher</t>
  </si>
  <si>
    <t>This Excel file contains three spreadsheets:</t>
  </si>
  <si>
    <t>Select one design guide:</t>
  </si>
  <si>
    <t>frequency to plot without changing number of sample will result in lower frequency resolution (shown in Advance mode).</t>
  </si>
  <si>
    <t>&gt; this spreadsheet provides a quick start for the main spreadsheet (Calculator Spreadsheet)</t>
  </si>
  <si>
    <t>&gt; The speed of the calculation is controlled by the number of samples. This control is located below the phase</t>
  </si>
  <si>
    <t>Developer: Hadi Sumoro 2008-2009</t>
  </si>
  <si>
    <t>DEVELOPER: HADI SUMORO 2008-2009</t>
  </si>
  <si>
    <t>HTTP://WWW.HADISUMORO.COM</t>
  </si>
  <si>
    <t>Quick Start Spreadsheet</t>
  </si>
  <si>
    <t>&gt; this spreadsheet is controlled by Quick Start Spreadsheet</t>
  </si>
  <si>
    <t>omnidirectional sound sources (assuming flat frequency and phase response at all frequencies).</t>
  </si>
  <si>
    <t>Sliders/Scroll Bars do not change the value.</t>
  </si>
  <si>
    <t>&gt; Sliders/Scroll Bars often lag in Excel, please move them more than once to change the value correctly.</t>
  </si>
  <si>
    <t xml:space="preserve">   response graph. Recommended setup: Max Frequency: &lt;500Hz, Number of Samples: 128.</t>
  </si>
  <si>
    <t>Averaging is calculated using three sine waves which frequency is the center-band, lower-band, and upper-band</t>
  </si>
  <si>
    <t>Please do not change values in the black cells. Input cells are indicated by (dark) blue color.</t>
  </si>
  <si>
    <t>Radio buttons/Scroll Bars cannot be selected.</t>
  </si>
  <si>
    <t>Max Frequency to Plot</t>
  </si>
  <si>
    <t>&gt; Changing max frequency to plot (shown in Advance mode) will not affect the calculation speed.</t>
  </si>
  <si>
    <t>50Hz</t>
  </si>
  <si>
    <t>80Hz</t>
  </si>
  <si>
    <t>110Hz</t>
  </si>
  <si>
    <t>Audience</t>
  </si>
  <si>
    <t>Orientation</t>
  </si>
  <si>
    <t>Stage</t>
  </si>
  <si>
    <t>Floor</t>
  </si>
  <si>
    <t>Ceiling</t>
  </si>
  <si>
    <t>4.</t>
  </si>
  <si>
    <t>Informational Article</t>
  </si>
  <si>
    <t>Frequency Response</t>
  </si>
  <si>
    <t>Stage-Audience</t>
  </si>
  <si>
    <t>Red - 50ft front and 10ft below the center of the stack</t>
  </si>
  <si>
    <t>Blue - 20ft behind the center of the stack</t>
  </si>
  <si>
    <t>All calculations are assuming freespace and no boundary loading for each point source.</t>
  </si>
  <si>
    <t>1600 x 1280 or higher screen resolution is recommended.</t>
  </si>
  <si>
    <t>Polar Pattern</t>
  </si>
  <si>
    <t>Subwoofer Placement &amp; Setup</t>
  </si>
  <si>
    <t>(Freespace without Boundary Loading)</t>
  </si>
  <si>
    <t>5.</t>
  </si>
  <si>
    <t>Inverse square law loss due to distance is not calculated in the Frequency Response spreadsheet. Inverse Square Law</t>
  </si>
  <si>
    <t>option (shown in Advance mode) is calculating SPL adjustment between the mic/listener and each loudspeaker.</t>
  </si>
  <si>
    <t>Red - 50ft away from the stage</t>
  </si>
  <si>
    <t>Blue - 20ft behind the sub arrangement</t>
  </si>
  <si>
    <t>Blue - 20ft behind the subwoofer</t>
  </si>
  <si>
    <t>Red - Frequency Response Prediction in the Audience Area</t>
  </si>
  <si>
    <t>Steered Bass Array Option</t>
  </si>
  <si>
    <t>Freq of Max Rear Attenuation +/-</t>
  </si>
  <si>
    <t>Over-Delay Adjustment</t>
  </si>
  <si>
    <t>Frequency Response Graph is not smooth</t>
  </si>
  <si>
    <t>&gt; Please increase the frequency resolution by decreasing the maximum frequency to plot or increasing the</t>
  </si>
  <si>
    <t xml:space="preserve">   number of samples.</t>
  </si>
  <si>
    <t>6.</t>
  </si>
  <si>
    <t xml:space="preserve">To see the frequency response of the rear attenuation, go to the “Frequency Response” spreadsheet and type in a </t>
  </si>
  <si>
    <t>negative distance in the “Listener Position (X)” field (the arrangement should be calculated using "Quick Start" spreadsheet).</t>
  </si>
  <si>
    <t>Steered Bass Array Info</t>
  </si>
  <si>
    <t>Blue - Frequency Response Prediction on the Stage</t>
  </si>
  <si>
    <t>S u b w o o f e r   S t e e r in g   S i m u l a t i o n   S o f t w a r e</t>
  </si>
  <si>
    <t>DSP Setting Prediction</t>
  </si>
  <si>
    <t>2D Polar Prediction for Multiple Point Sources</t>
  </si>
  <si>
    <t>Frequency and Phase Response Calculator</t>
  </si>
  <si>
    <t>Frequency to graph</t>
  </si>
  <si>
    <t>v1.3</t>
  </si>
  <si>
    <t>Frequencies to graph:</t>
  </si>
  <si>
    <t>Return to Top</t>
  </si>
  <si>
    <t>Polar A</t>
  </si>
  <si>
    <t>Polar B</t>
  </si>
  <si>
    <t>slider and frequency input in the calculator above.</t>
  </si>
  <si>
    <t>Polar A Control Panel</t>
  </si>
  <si>
    <t>Polar B Control Panel</t>
  </si>
  <si>
    <t>AF10-AK10 are reserved!!</t>
  </si>
  <si>
    <t>Calculate Multiple Frequencies</t>
  </si>
  <si>
    <t>Note on Calculate Frequency Button:</t>
  </si>
  <si>
    <t>1. This function relies on Average (bandwidth)</t>
  </si>
  <si>
    <t>Using One VLF Steered Array Bracket</t>
  </si>
  <si>
    <t>Using Two VLF Steered Array Bracket</t>
  </si>
  <si>
    <t>Using Three VLF Steered Array Bracket</t>
  </si>
  <si>
    <t>Using Four VLF Steered Array Bracket</t>
  </si>
  <si>
    <t>Community VLF Presets</t>
  </si>
  <si>
    <t>2. Input values and results in Polar A and Polar B</t>
  </si>
  <si>
    <t>does not have any connections.</t>
  </si>
  <si>
    <t>based on the selected bandwidth average (shown in Advance mode).</t>
  </si>
  <si>
    <t>Vertical steering calculation is not supported in Quick Start</t>
  </si>
  <si>
    <t>Written by Hadi Sumoro</t>
  </si>
  <si>
    <t>Version: 1.3 Alpha#2, Feb 2009</t>
  </si>
</sst>
</file>

<file path=xl/styles.xml><?xml version="1.0" encoding="utf-8"?>
<styleSheet xmlns="http://schemas.openxmlformats.org/spreadsheetml/2006/main">
  <numFmts count="6">
    <numFmt numFmtId="164" formatCode="0.00000"/>
    <numFmt numFmtId="165" formatCode="0.0"/>
    <numFmt numFmtId="166" formatCode="0.0000"/>
    <numFmt numFmtId="167" formatCode="0.0000000000"/>
    <numFmt numFmtId="168" formatCode="0.0000000"/>
    <numFmt numFmtId="169" formatCode="0.0%"/>
  </numFmts>
  <fonts count="57">
    <font>
      <sz val="11"/>
      <color theme="1"/>
      <name val="Calibri"/>
      <family val="2"/>
      <scheme val="minor"/>
    </font>
    <font>
      <sz val="14"/>
      <color theme="0"/>
      <name val="Times New Roman"/>
      <family val="1"/>
    </font>
    <font>
      <sz val="18"/>
      <color theme="0"/>
      <name val="Times New Roman"/>
      <family val="1"/>
    </font>
    <font>
      <sz val="22"/>
      <color theme="0"/>
      <name val="Times New Roman"/>
      <family val="1"/>
    </font>
    <font>
      <sz val="10"/>
      <color theme="0"/>
      <name val="Times New Roman"/>
      <family val="1"/>
    </font>
    <font>
      <sz val="14"/>
      <name val="Times New Roman"/>
      <family val="1"/>
    </font>
    <font>
      <sz val="11"/>
      <color rgb="FFFFC000"/>
      <name val="Calibri"/>
      <family val="2"/>
      <scheme val="minor"/>
    </font>
    <font>
      <sz val="11"/>
      <color theme="0"/>
      <name val="Calibri"/>
      <family val="2"/>
      <scheme val="minor"/>
    </font>
    <font>
      <sz val="10"/>
      <color rgb="FFFF0000"/>
      <name val="Times New Roman"/>
      <family val="1"/>
    </font>
    <font>
      <sz val="10"/>
      <name val="Arial"/>
    </font>
    <font>
      <sz val="10"/>
      <name val="Calibri"/>
      <family val="2"/>
    </font>
    <font>
      <sz val="10"/>
      <color theme="0"/>
      <name val="Calibri"/>
      <family val="2"/>
    </font>
    <font>
      <sz val="10"/>
      <color theme="1"/>
      <name val="Calibri"/>
      <family val="2"/>
    </font>
    <font>
      <sz val="20"/>
      <color theme="0"/>
      <name val="Calibri"/>
      <family val="2"/>
    </font>
    <font>
      <sz val="14"/>
      <color theme="1"/>
      <name val="Times New Roman"/>
      <family val="1"/>
    </font>
    <font>
      <sz val="18"/>
      <color rgb="FFFF0000"/>
      <name val="Times New Roman"/>
      <family val="1"/>
    </font>
    <font>
      <sz val="14"/>
      <color rgb="FFFF0000"/>
      <name val="Times New Roman"/>
      <family val="1"/>
    </font>
    <font>
      <b/>
      <sz val="14"/>
      <color theme="0"/>
      <name val="Times New Roman"/>
      <family val="1"/>
    </font>
    <font>
      <sz val="12"/>
      <color theme="3" tint="0.39997558519241921"/>
      <name val="Times New Roman"/>
      <family val="1"/>
    </font>
    <font>
      <sz val="10"/>
      <color indexed="9"/>
      <name val="Times New Roman"/>
      <family val="1"/>
    </font>
    <font>
      <b/>
      <sz val="18"/>
      <color theme="0"/>
      <name val="Times New Roman"/>
      <family val="1"/>
    </font>
    <font>
      <u/>
      <sz val="10"/>
      <color theme="10"/>
      <name val="Arial"/>
      <family val="2"/>
    </font>
    <font>
      <b/>
      <u/>
      <sz val="14"/>
      <color indexed="40"/>
      <name val="Times New Roman"/>
      <family val="1"/>
    </font>
    <font>
      <sz val="11"/>
      <color theme="0"/>
      <name val="Times New Roman"/>
      <family val="1"/>
    </font>
    <font>
      <sz val="14"/>
      <color theme="9" tint="0.39997558519241921"/>
      <name val="Times New Roman"/>
      <family val="1"/>
    </font>
    <font>
      <sz val="11"/>
      <color rgb="FFFF0000"/>
      <name val="Calibri"/>
      <family val="2"/>
      <scheme val="minor"/>
    </font>
    <font>
      <sz val="11"/>
      <color theme="1"/>
      <name val="Times New Roman"/>
      <family val="1"/>
    </font>
    <font>
      <sz val="12"/>
      <name val="Arial"/>
      <family val="2"/>
    </font>
    <font>
      <sz val="14"/>
      <name val="Arial"/>
      <family val="2"/>
    </font>
    <font>
      <i/>
      <sz val="12"/>
      <color theme="0"/>
      <name val="Times New Roman"/>
      <family val="1"/>
    </font>
    <font>
      <u/>
      <sz val="14"/>
      <color theme="4"/>
      <name val="Times New Roman"/>
      <family val="1"/>
    </font>
    <font>
      <sz val="14"/>
      <color indexed="8"/>
      <name val="Times New Roman"/>
      <family val="1"/>
    </font>
    <font>
      <sz val="12"/>
      <color theme="9"/>
      <name val="Times New Roman"/>
      <family val="1"/>
    </font>
    <font>
      <sz val="12"/>
      <color rgb="FFFF0000"/>
      <name val="Times New Roman"/>
      <family val="1"/>
    </font>
    <font>
      <sz val="14"/>
      <color theme="9"/>
      <name val="Times New Roman"/>
      <family val="1"/>
    </font>
    <font>
      <sz val="12"/>
      <color theme="1"/>
      <name val="Times New Roman"/>
      <family val="1"/>
    </font>
    <font>
      <sz val="12"/>
      <color indexed="8"/>
      <name val="Times New Roman"/>
      <family val="1"/>
    </font>
    <font>
      <sz val="10"/>
      <color rgb="FF002060"/>
      <name val="Arial"/>
      <family val="2"/>
    </font>
    <font>
      <sz val="14"/>
      <color indexed="9"/>
      <name val="Times New Roman"/>
      <family val="1"/>
    </font>
    <font>
      <b/>
      <u/>
      <sz val="14"/>
      <color theme="0"/>
      <name val="Times New Roman"/>
      <family val="1"/>
    </font>
    <font>
      <sz val="22"/>
      <color theme="0"/>
      <name val="BankGothic Md BT"/>
      <family val="2"/>
    </font>
    <font>
      <sz val="22"/>
      <color theme="0"/>
      <name val="Arial"/>
      <family val="2"/>
    </font>
    <font>
      <sz val="24"/>
      <color theme="0"/>
      <name val="Times New Roman"/>
      <family val="1"/>
    </font>
    <font>
      <u/>
      <sz val="20"/>
      <color theme="4"/>
      <name val="Times New Roman"/>
      <family val="1"/>
    </font>
    <font>
      <sz val="16"/>
      <color theme="0"/>
      <name val="Times New Roman"/>
      <family val="1"/>
    </font>
    <font>
      <sz val="14"/>
      <color theme="4"/>
      <name val="Times New Roman"/>
      <family val="1"/>
    </font>
    <font>
      <sz val="12"/>
      <color theme="0"/>
      <name val="Times New Roman"/>
      <family val="1"/>
    </font>
    <font>
      <sz val="12"/>
      <color theme="0" tint="-0.499984740745262"/>
      <name val="Times New Roman"/>
      <family val="1"/>
    </font>
    <font>
      <sz val="9"/>
      <color indexed="81"/>
      <name val="Tahoma"/>
      <charset val="1"/>
    </font>
    <font>
      <sz val="22"/>
      <color theme="0"/>
      <name val="Impact"/>
      <family val="2"/>
    </font>
    <font>
      <sz val="20"/>
      <color theme="0"/>
      <name val="Impact"/>
      <family val="2"/>
    </font>
    <font>
      <sz val="28"/>
      <color theme="0"/>
      <name val="Impact"/>
      <family val="2"/>
    </font>
    <font>
      <sz val="11"/>
      <color indexed="8"/>
      <name val="Times New Roman"/>
      <family val="1"/>
    </font>
    <font>
      <u/>
      <sz val="14"/>
      <color indexed="8"/>
      <name val="Times New Roman"/>
      <family val="1"/>
    </font>
    <font>
      <u/>
      <sz val="14"/>
      <color rgb="FFFFC000"/>
      <name val="Times New Roman"/>
      <family val="1"/>
    </font>
    <font>
      <i/>
      <sz val="14"/>
      <color theme="0"/>
      <name val="Times New Roman"/>
      <family val="1"/>
    </font>
    <font>
      <i/>
      <u/>
      <sz val="12"/>
      <color rgb="FFFFC000"/>
      <name val="Times New Roman"/>
      <family val="1"/>
    </font>
  </fonts>
  <fills count="8">
    <fill>
      <patternFill patternType="none"/>
    </fill>
    <fill>
      <patternFill patternType="gray125"/>
    </fill>
    <fill>
      <patternFill patternType="solid">
        <fgColor theme="1"/>
        <bgColor indexed="64"/>
      </patternFill>
    </fill>
    <fill>
      <patternFill patternType="solid">
        <fgColor theme="3" tint="-0.249977111117893"/>
        <bgColor indexed="64"/>
      </patternFill>
    </fill>
    <fill>
      <patternFill patternType="solid">
        <fgColor rgb="FF92D050"/>
        <bgColor indexed="64"/>
      </patternFill>
    </fill>
    <fill>
      <patternFill patternType="solid">
        <fgColor rgb="FF00B050"/>
        <bgColor indexed="64"/>
      </patternFill>
    </fill>
    <fill>
      <patternFill patternType="solid">
        <fgColor indexed="8"/>
        <bgColor indexed="64"/>
      </patternFill>
    </fill>
    <fill>
      <patternFill patternType="solid">
        <fgColor theme="3"/>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theme="0"/>
      </left>
      <right/>
      <top style="thin">
        <color theme="0"/>
      </top>
      <bottom style="double">
        <color theme="0"/>
      </bottom>
      <diagonal/>
    </border>
    <border>
      <left/>
      <right/>
      <top style="thin">
        <color theme="0"/>
      </top>
      <bottom style="double">
        <color theme="0"/>
      </bottom>
      <diagonal/>
    </border>
    <border>
      <left/>
      <right style="thin">
        <color theme="0"/>
      </right>
      <top style="thin">
        <color theme="0"/>
      </top>
      <bottom style="double">
        <color theme="0"/>
      </bottom>
      <diagonal/>
    </border>
  </borders>
  <cellStyleXfs count="3">
    <xf numFmtId="0" fontId="0" fillId="0" borderId="0"/>
    <xf numFmtId="0" fontId="9" fillId="0" borderId="0"/>
    <xf numFmtId="0" fontId="21" fillId="0" borderId="0" applyNumberFormat="0" applyFill="0" applyBorder="0" applyAlignment="0" applyProtection="0">
      <alignment vertical="top"/>
      <protection locked="0"/>
    </xf>
  </cellStyleXfs>
  <cellXfs count="257">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1" fillId="2" borderId="0" xfId="0" applyFont="1" applyFill="1" applyProtection="1">
      <protection locked="0" hidden="1"/>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6" xfId="0" applyFont="1" applyFill="1" applyBorder="1" applyAlignment="1">
      <alignment horizontal="center"/>
    </xf>
    <xf numFmtId="0" fontId="1" fillId="2" borderId="3" xfId="0" quotePrefix="1" applyFont="1" applyFill="1" applyBorder="1" applyAlignment="1">
      <alignment horizontal="center"/>
    </xf>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165" fontId="1" fillId="3" borderId="2" xfId="0" applyNumberFormat="1" applyFont="1" applyFill="1" applyBorder="1" applyAlignment="1" applyProtection="1">
      <alignment horizontal="center"/>
      <protection locked="0" hidden="1"/>
    </xf>
    <xf numFmtId="0" fontId="1" fillId="2" borderId="3" xfId="0" applyFont="1" applyFill="1" applyBorder="1" applyProtection="1">
      <protection locked="0" hidden="1"/>
    </xf>
    <xf numFmtId="0" fontId="1" fillId="2" borderId="2" xfId="0" applyFont="1" applyFill="1" applyBorder="1" applyProtection="1">
      <protection locked="0" hidden="1"/>
    </xf>
    <xf numFmtId="0" fontId="1" fillId="2" borderId="0" xfId="0" applyFont="1" applyFill="1" applyProtection="1"/>
    <xf numFmtId="2" fontId="1" fillId="3" borderId="2" xfId="0" applyNumberFormat="1" applyFont="1" applyFill="1" applyBorder="1" applyAlignment="1" applyProtection="1">
      <alignment horizontal="center" vertical="center"/>
      <protection locked="0" hidden="1"/>
    </xf>
    <xf numFmtId="2" fontId="1" fillId="3" borderId="2" xfId="0" applyNumberFormat="1" applyFont="1" applyFill="1" applyBorder="1" applyAlignment="1" applyProtection="1">
      <alignment horizontal="center"/>
      <protection locked="0" hidden="1"/>
    </xf>
    <xf numFmtId="0" fontId="7" fillId="2" borderId="0" xfId="0" applyFont="1" applyFill="1"/>
    <xf numFmtId="0" fontId="7" fillId="2" borderId="0" xfId="0" applyFont="1" applyFill="1" applyProtection="1">
      <protection locked="0" hidden="1"/>
    </xf>
    <xf numFmtId="165" fontId="1" fillId="3" borderId="2" xfId="0" applyNumberFormat="1" applyFont="1" applyFill="1" applyBorder="1" applyAlignment="1" applyProtection="1">
      <alignment horizontal="left"/>
      <protection locked="0" hidden="1"/>
    </xf>
    <xf numFmtId="0" fontId="10" fillId="2" borderId="0" xfId="1" applyFont="1" applyFill="1"/>
    <xf numFmtId="0" fontId="11" fillId="2" borderId="0" xfId="1" applyFont="1" applyFill="1" applyProtection="1">
      <protection hidden="1"/>
    </xf>
    <xf numFmtId="0" fontId="11" fillId="2" borderId="0" xfId="1" applyFont="1" applyFill="1"/>
    <xf numFmtId="0" fontId="12" fillId="2" borderId="0" xfId="1" applyFont="1" applyFill="1"/>
    <xf numFmtId="0" fontId="12" fillId="2" borderId="0" xfId="1" applyFont="1" applyFill="1" applyProtection="1">
      <protection hidden="1"/>
    </xf>
    <xf numFmtId="0" fontId="12" fillId="2" borderId="0" xfId="1" applyFont="1" applyFill="1" applyAlignment="1" applyProtection="1">
      <alignment horizontal="center"/>
      <protection hidden="1"/>
    </xf>
    <xf numFmtId="0" fontId="12" fillId="2" borderId="0" xfId="1" applyFont="1" applyFill="1" applyAlignment="1" applyProtection="1">
      <alignment horizontal="right"/>
      <protection hidden="1"/>
    </xf>
    <xf numFmtId="168" fontId="12" fillId="2" borderId="0" xfId="1" applyNumberFormat="1" applyFont="1" applyFill="1" applyProtection="1">
      <protection hidden="1"/>
    </xf>
    <xf numFmtId="0" fontId="14" fillId="2" borderId="0" xfId="0" applyFont="1" applyFill="1"/>
    <xf numFmtId="0" fontId="13" fillId="2" borderId="0" xfId="1" applyFont="1" applyFill="1" applyProtection="1">
      <protection locked="0" hidden="1"/>
    </xf>
    <xf numFmtId="0" fontId="10" fillId="4" borderId="0" xfId="1" applyFont="1" applyFill="1" applyProtection="1">
      <protection locked="0" hidden="1"/>
    </xf>
    <xf numFmtId="0" fontId="10" fillId="5" borderId="0" xfId="1" applyFont="1" applyFill="1" applyProtection="1">
      <protection locked="0" hidden="1"/>
    </xf>
    <xf numFmtId="0" fontId="11" fillId="2" borderId="0" xfId="1" applyFont="1" applyFill="1" applyAlignment="1">
      <alignment horizontal="center"/>
    </xf>
    <xf numFmtId="0" fontId="1" fillId="2" borderId="6" xfId="0" applyFont="1" applyFill="1" applyBorder="1" applyAlignment="1" applyProtection="1">
      <alignment horizontal="center"/>
    </xf>
    <xf numFmtId="0" fontId="1" fillId="2" borderId="3" xfId="0" applyFont="1" applyFill="1" applyBorder="1" applyAlignment="1" applyProtection="1">
      <alignment horizontal="center"/>
    </xf>
    <xf numFmtId="0" fontId="1" fillId="2" borderId="12" xfId="0" applyFont="1" applyFill="1" applyBorder="1" applyProtection="1"/>
    <xf numFmtId="0" fontId="1" fillId="2" borderId="12" xfId="0" applyFont="1" applyFill="1" applyBorder="1"/>
    <xf numFmtId="0" fontId="1" fillId="2" borderId="13" xfId="0" applyFont="1" applyFill="1" applyBorder="1"/>
    <xf numFmtId="0" fontId="1" fillId="2" borderId="14" xfId="0" applyFont="1" applyFill="1" applyBorder="1" applyProtection="1"/>
    <xf numFmtId="0" fontId="1" fillId="2" borderId="0" xfId="0" applyFont="1" applyFill="1" applyBorder="1" applyProtection="1"/>
    <xf numFmtId="0" fontId="1" fillId="2" borderId="0" xfId="0" applyFont="1" applyFill="1" applyBorder="1"/>
    <xf numFmtId="0" fontId="1" fillId="2" borderId="0" xfId="0" applyFont="1" applyFill="1" applyBorder="1" applyProtection="1">
      <protection locked="0" hidden="1"/>
    </xf>
    <xf numFmtId="0" fontId="1" fillId="2" borderId="15" xfId="0" applyFont="1" applyFill="1" applyBorder="1"/>
    <xf numFmtId="0" fontId="1" fillId="2" borderId="16" xfId="0" applyFont="1" applyFill="1" applyBorder="1" applyProtection="1"/>
    <xf numFmtId="0" fontId="1" fillId="2" borderId="17" xfId="0" applyFont="1" applyFill="1" applyBorder="1" applyProtection="1"/>
    <xf numFmtId="0" fontId="1" fillId="2" borderId="0" xfId="0" applyFont="1" applyFill="1" applyBorder="1" applyAlignment="1" applyProtection="1">
      <alignment horizontal="left"/>
    </xf>
    <xf numFmtId="0" fontId="1" fillId="2" borderId="15" xfId="0" applyFont="1" applyFill="1" applyBorder="1" applyProtection="1"/>
    <xf numFmtId="0" fontId="1" fillId="2" borderId="13" xfId="0" applyFont="1" applyFill="1" applyBorder="1" applyProtection="1"/>
    <xf numFmtId="0" fontId="1" fillId="2" borderId="18" xfId="0" applyFont="1" applyFill="1" applyBorder="1" applyProtection="1"/>
    <xf numFmtId="0" fontId="15" fillId="2" borderId="0" xfId="0" applyFont="1" applyFill="1"/>
    <xf numFmtId="0" fontId="16" fillId="2" borderId="0" xfId="0" applyFont="1" applyFill="1"/>
    <xf numFmtId="165" fontId="1" fillId="3" borderId="3" xfId="0" applyNumberFormat="1" applyFont="1" applyFill="1" applyBorder="1" applyAlignment="1" applyProtection="1">
      <alignment horizontal="center"/>
      <protection locked="0" hidden="1"/>
    </xf>
    <xf numFmtId="0" fontId="1" fillId="2" borderId="17" xfId="0" applyFont="1" applyFill="1" applyBorder="1" applyAlignment="1" applyProtection="1">
      <alignment horizontal="left"/>
      <protection locked="0" hidden="1"/>
    </xf>
    <xf numFmtId="0" fontId="1" fillId="2" borderId="0" xfId="0" applyFont="1" applyFill="1" applyBorder="1" applyAlignment="1" applyProtection="1">
      <alignment horizontal="left"/>
      <protection locked="0" hidden="1"/>
    </xf>
    <xf numFmtId="0" fontId="1" fillId="2" borderId="14" xfId="0" applyFont="1" applyFill="1" applyBorder="1"/>
    <xf numFmtId="1" fontId="14" fillId="2" borderId="0" xfId="0" applyNumberFormat="1" applyFont="1" applyFill="1" applyBorder="1" applyProtection="1">
      <protection locked="0" hidden="1"/>
    </xf>
    <xf numFmtId="0" fontId="8" fillId="2" borderId="0" xfId="0" applyFont="1" applyFill="1" applyBorder="1"/>
    <xf numFmtId="0" fontId="1" fillId="2" borderId="14" xfId="0" applyFont="1" applyFill="1" applyBorder="1" applyProtection="1">
      <protection locked="0" hidden="1"/>
    </xf>
    <xf numFmtId="0" fontId="1" fillId="2" borderId="17" xfId="0" applyFont="1" applyFill="1" applyBorder="1"/>
    <xf numFmtId="0" fontId="1" fillId="2" borderId="18" xfId="0" applyFont="1" applyFill="1" applyBorder="1"/>
    <xf numFmtId="0" fontId="18" fillId="2" borderId="0" xfId="0" applyFont="1" applyFill="1" applyProtection="1">
      <protection locked="0" hidden="1"/>
    </xf>
    <xf numFmtId="0" fontId="16" fillId="2" borderId="0" xfId="0" applyFont="1" applyFill="1" applyBorder="1" applyProtection="1">
      <protection locked="0" hidden="1"/>
    </xf>
    <xf numFmtId="0" fontId="15" fillId="2" borderId="0" xfId="0" applyFont="1" applyFill="1" applyProtection="1">
      <protection locked="0" hidden="1"/>
    </xf>
    <xf numFmtId="0" fontId="9" fillId="2" borderId="0" xfId="1" applyFill="1" applyProtection="1">
      <protection locked="0" hidden="1"/>
    </xf>
    <xf numFmtId="0" fontId="9" fillId="2" borderId="0" xfId="1" applyFill="1"/>
    <xf numFmtId="0" fontId="9" fillId="0" borderId="0" xfId="1"/>
    <xf numFmtId="0" fontId="19" fillId="6" borderId="0" xfId="1" applyFont="1" applyFill="1"/>
    <xf numFmtId="0" fontId="20" fillId="2" borderId="0" xfId="1" applyFont="1" applyFill="1"/>
    <xf numFmtId="0" fontId="1" fillId="2" borderId="0" xfId="1" quotePrefix="1" applyFont="1" applyFill="1"/>
    <xf numFmtId="0" fontId="1" fillId="2" borderId="0" xfId="1" applyFont="1" applyFill="1"/>
    <xf numFmtId="0" fontId="22" fillId="2" borderId="0" xfId="2" applyFont="1" applyFill="1" applyAlignment="1" applyProtection="1">
      <protection locked="0" hidden="1"/>
    </xf>
    <xf numFmtId="0" fontId="23" fillId="2" borderId="0" xfId="0" applyFont="1" applyFill="1"/>
    <xf numFmtId="0" fontId="24" fillId="2" borderId="0" xfId="0" applyFont="1" applyFill="1"/>
    <xf numFmtId="0" fontId="23" fillId="2" borderId="0" xfId="0" applyFont="1" applyFill="1" applyProtection="1">
      <protection locked="0" hidden="1"/>
    </xf>
    <xf numFmtId="0" fontId="23" fillId="2" borderId="0" xfId="0" applyFont="1" applyFill="1" applyAlignment="1" applyProtection="1">
      <alignment horizontal="center"/>
      <protection locked="0" hidden="1"/>
    </xf>
    <xf numFmtId="0" fontId="26" fillId="2" borderId="0" xfId="0" applyFont="1" applyFill="1" applyProtection="1">
      <protection locked="0" hidden="1"/>
    </xf>
    <xf numFmtId="0" fontId="27" fillId="2" borderId="0" xfId="1" applyFont="1" applyFill="1"/>
    <xf numFmtId="0" fontId="1" fillId="6" borderId="0" xfId="1" quotePrefix="1" applyFont="1" applyFill="1"/>
    <xf numFmtId="0" fontId="5" fillId="2" borderId="0" xfId="1" applyFont="1" applyFill="1"/>
    <xf numFmtId="0" fontId="28" fillId="2" borderId="0" xfId="1" applyFont="1" applyFill="1"/>
    <xf numFmtId="0" fontId="1" fillId="6" borderId="0" xfId="1" applyFont="1" applyFill="1"/>
    <xf numFmtId="0" fontId="29" fillId="2" borderId="0" xfId="1" applyFont="1" applyFill="1"/>
    <xf numFmtId="0" fontId="30" fillId="2" borderId="0" xfId="2" applyFont="1" applyFill="1" applyAlignment="1" applyProtection="1"/>
    <xf numFmtId="0" fontId="30" fillId="2" borderId="0" xfId="2" applyFont="1" applyFill="1" applyAlignment="1" applyProtection="1">
      <protection locked="0" hidden="1"/>
    </xf>
    <xf numFmtId="0" fontId="1" fillId="2" borderId="0" xfId="1" applyFont="1" applyFill="1" applyProtection="1">
      <protection locked="0" hidden="1"/>
    </xf>
    <xf numFmtId="0" fontId="1" fillId="2" borderId="12" xfId="0" quotePrefix="1" applyFont="1" applyFill="1" applyBorder="1" applyProtection="1"/>
    <xf numFmtId="0" fontId="1" fillId="2" borderId="0" xfId="0" quotePrefix="1" applyFont="1" applyFill="1" applyBorder="1" applyProtection="1"/>
    <xf numFmtId="0" fontId="1" fillId="2" borderId="14" xfId="0" quotePrefix="1" applyFont="1" applyFill="1" applyBorder="1" applyProtection="1"/>
    <xf numFmtId="0" fontId="1" fillId="2" borderId="15" xfId="0" quotePrefix="1" applyFont="1" applyFill="1" applyBorder="1" applyProtection="1"/>
    <xf numFmtId="0" fontId="1" fillId="2" borderId="0" xfId="0" quotePrefix="1" applyFont="1" applyFill="1" applyBorder="1" applyAlignment="1" applyProtection="1">
      <alignment horizontal="right"/>
    </xf>
    <xf numFmtId="0" fontId="1" fillId="2" borderId="12" xfId="0" quotePrefix="1" applyFont="1" applyFill="1" applyBorder="1" applyAlignment="1" applyProtection="1">
      <alignment horizontal="right"/>
    </xf>
    <xf numFmtId="0" fontId="18" fillId="2" borderId="14" xfId="0" applyFont="1" applyFill="1" applyBorder="1" applyProtection="1">
      <protection locked="0" hidden="1"/>
    </xf>
    <xf numFmtId="0" fontId="30" fillId="2" borderId="14" xfId="2" applyFont="1" applyFill="1" applyBorder="1" applyAlignment="1" applyProtection="1">
      <protection locked="0" hidden="1"/>
    </xf>
    <xf numFmtId="0" fontId="30" fillId="2" borderId="16" xfId="2" applyFont="1" applyFill="1" applyBorder="1" applyAlignment="1" applyProtection="1">
      <protection locked="0" hidden="1"/>
    </xf>
    <xf numFmtId="0" fontId="1" fillId="2" borderId="14" xfId="0" applyFont="1" applyFill="1" applyBorder="1" applyAlignment="1" applyProtection="1">
      <alignment horizontal="center"/>
    </xf>
    <xf numFmtId="0" fontId="1" fillId="2" borderId="12" xfId="0" applyFont="1" applyFill="1" applyBorder="1" applyAlignment="1" applyProtection="1">
      <alignment horizontal="right"/>
    </xf>
    <xf numFmtId="2" fontId="1" fillId="3" borderId="0" xfId="0" applyNumberFormat="1" applyFont="1" applyFill="1" applyProtection="1">
      <protection locked="0" hidden="1"/>
    </xf>
    <xf numFmtId="165" fontId="1" fillId="3" borderId="0" xfId="0" applyNumberFormat="1" applyFont="1" applyFill="1" applyProtection="1">
      <protection locked="0" hidden="1"/>
    </xf>
    <xf numFmtId="0" fontId="1" fillId="3" borderId="0" xfId="0" applyFont="1" applyFill="1" applyProtection="1">
      <protection locked="0" hidden="1"/>
    </xf>
    <xf numFmtId="165" fontId="1" fillId="3" borderId="0" xfId="0" applyNumberFormat="1" applyFont="1" applyFill="1" applyBorder="1" applyProtection="1">
      <protection locked="0" hidden="1"/>
    </xf>
    <xf numFmtId="0" fontId="20" fillId="2" borderId="0" xfId="0" applyFont="1" applyFill="1"/>
    <xf numFmtId="0" fontId="20" fillId="2" borderId="11" xfId="0" applyFont="1" applyFill="1" applyBorder="1"/>
    <xf numFmtId="0" fontId="31" fillId="2" borderId="14" xfId="0" applyFont="1" applyFill="1" applyBorder="1" applyProtection="1">
      <protection locked="0" hidden="1"/>
    </xf>
    <xf numFmtId="0" fontId="31" fillId="2" borderId="0" xfId="0" applyFont="1" applyFill="1" applyBorder="1" applyProtection="1">
      <protection locked="0" hidden="1"/>
    </xf>
    <xf numFmtId="0" fontId="31" fillId="2" borderId="15" xfId="0" applyFont="1" applyFill="1" applyBorder="1"/>
    <xf numFmtId="1" fontId="31" fillId="2" borderId="0" xfId="0" applyNumberFormat="1" applyFont="1" applyFill="1" applyBorder="1" applyProtection="1">
      <protection locked="0" hidden="1"/>
    </xf>
    <xf numFmtId="0" fontId="33" fillId="2" borderId="12" xfId="0" applyFont="1" applyFill="1" applyBorder="1"/>
    <xf numFmtId="0" fontId="1" fillId="2" borderId="11" xfId="0" applyFont="1" applyFill="1" applyBorder="1"/>
    <xf numFmtId="0" fontId="34" fillId="2" borderId="0" xfId="0" applyFont="1" applyFill="1" applyProtection="1">
      <protection locked="0" hidden="1"/>
    </xf>
    <xf numFmtId="165" fontId="35" fillId="2" borderId="17" xfId="0" applyNumberFormat="1" applyFont="1" applyFill="1" applyBorder="1" applyProtection="1">
      <protection locked="0" hidden="1"/>
    </xf>
    <xf numFmtId="0" fontId="32" fillId="2" borderId="17" xfId="2" applyFont="1" applyFill="1" applyBorder="1" applyAlignment="1" applyProtection="1"/>
    <xf numFmtId="0" fontId="32" fillId="2" borderId="16" xfId="2" applyFont="1" applyFill="1" applyBorder="1" applyAlignment="1" applyProtection="1"/>
    <xf numFmtId="0" fontId="31" fillId="2" borderId="11" xfId="0" applyFont="1" applyFill="1" applyBorder="1"/>
    <xf numFmtId="0" fontId="36" fillId="2" borderId="13" xfId="0" applyFont="1" applyFill="1" applyBorder="1" applyProtection="1">
      <protection locked="0" hidden="1"/>
    </xf>
    <xf numFmtId="0" fontId="36" fillId="2" borderId="0" xfId="0" applyFont="1" applyFill="1" applyBorder="1"/>
    <xf numFmtId="0" fontId="37" fillId="2" borderId="0" xfId="1" applyFont="1" applyFill="1"/>
    <xf numFmtId="0" fontId="39" fillId="2" borderId="0" xfId="1" applyFont="1" applyFill="1"/>
    <xf numFmtId="169" fontId="36" fillId="2" borderId="12" xfId="0" applyNumberFormat="1" applyFont="1" applyFill="1" applyBorder="1" applyProtection="1">
      <protection locked="0" hidden="1"/>
    </xf>
    <xf numFmtId="0" fontId="40" fillId="2" borderId="0" xfId="0" applyFont="1" applyFill="1" applyAlignment="1">
      <alignment vertical="center"/>
    </xf>
    <xf numFmtId="0" fontId="41" fillId="2" borderId="0" xfId="0" applyFont="1" applyFill="1" applyAlignment="1" applyProtection="1">
      <alignment vertical="center"/>
      <protection hidden="1"/>
    </xf>
    <xf numFmtId="0" fontId="1" fillId="2" borderId="0" xfId="0" applyFont="1" applyFill="1" applyProtection="1">
      <protection hidden="1"/>
    </xf>
    <xf numFmtId="0" fontId="2" fillId="2" borderId="3" xfId="0" applyFont="1" applyFill="1" applyBorder="1" applyAlignment="1" applyProtection="1">
      <alignment horizontal="center"/>
      <protection hidden="1"/>
    </xf>
    <xf numFmtId="0" fontId="1" fillId="2" borderId="6" xfId="0" applyFont="1" applyFill="1" applyBorder="1" applyProtection="1">
      <protection hidden="1"/>
    </xf>
    <xf numFmtId="0" fontId="1" fillId="2" borderId="11" xfId="0" applyFont="1" applyFill="1" applyBorder="1" applyProtection="1">
      <protection hidden="1"/>
    </xf>
    <xf numFmtId="0" fontId="1" fillId="2" borderId="12" xfId="0" applyFont="1" applyFill="1" applyBorder="1" applyProtection="1">
      <protection hidden="1"/>
    </xf>
    <xf numFmtId="0" fontId="1" fillId="2" borderId="19" xfId="0" applyFont="1" applyFill="1" applyBorder="1" applyAlignment="1" applyProtection="1">
      <alignment horizontal="center"/>
      <protection hidden="1"/>
    </xf>
    <xf numFmtId="0" fontId="1" fillId="2" borderId="14" xfId="0" applyFont="1" applyFill="1" applyBorder="1" applyProtection="1">
      <protection hidden="1"/>
    </xf>
    <xf numFmtId="0" fontId="1" fillId="2" borderId="0" xfId="0" applyFont="1" applyFill="1" applyBorder="1" applyProtection="1">
      <protection hidden="1"/>
    </xf>
    <xf numFmtId="0" fontId="1" fillId="2" borderId="15" xfId="0" applyFont="1" applyFill="1" applyBorder="1" applyProtection="1">
      <protection hidden="1"/>
    </xf>
    <xf numFmtId="0" fontId="1" fillId="2" borderId="19" xfId="0" applyFont="1" applyFill="1" applyBorder="1" applyAlignment="1" applyProtection="1">
      <alignment horizontal="left"/>
      <protection hidden="1"/>
    </xf>
    <xf numFmtId="0" fontId="1" fillId="2" borderId="19" xfId="0" applyFont="1" applyFill="1" applyBorder="1" applyAlignment="1" applyProtection="1">
      <alignment horizontal="right"/>
      <protection hidden="1"/>
    </xf>
    <xf numFmtId="0" fontId="1" fillId="2" borderId="3" xfId="0" applyFont="1" applyFill="1" applyBorder="1" applyProtection="1">
      <protection hidden="1"/>
    </xf>
    <xf numFmtId="0" fontId="1" fillId="2" borderId="16" xfId="0" applyFont="1" applyFill="1" applyBorder="1" applyProtection="1">
      <protection hidden="1"/>
    </xf>
    <xf numFmtId="0" fontId="1" fillId="2" borderId="17" xfId="0" applyFont="1" applyFill="1" applyBorder="1" applyProtection="1">
      <protection hidden="1"/>
    </xf>
    <xf numFmtId="0" fontId="1" fillId="2" borderId="18" xfId="0" applyFont="1" applyFill="1" applyBorder="1" applyProtection="1">
      <protection hidden="1"/>
    </xf>
    <xf numFmtId="0" fontId="30" fillId="2" borderId="0" xfId="2" applyFont="1" applyFill="1" applyAlignment="1" applyProtection="1">
      <protection hidden="1"/>
    </xf>
    <xf numFmtId="0" fontId="1" fillId="2" borderId="16" xfId="0" applyFont="1" applyFill="1" applyBorder="1"/>
    <xf numFmtId="0" fontId="38" fillId="2" borderId="0" xfId="0" applyFont="1" applyFill="1" applyBorder="1" applyProtection="1">
      <protection locked="0" hidden="1"/>
    </xf>
    <xf numFmtId="0" fontId="31" fillId="2" borderId="12" xfId="0" applyFont="1" applyFill="1" applyBorder="1" applyProtection="1">
      <protection locked="0" hidden="1"/>
    </xf>
    <xf numFmtId="0" fontId="49" fillId="2" borderId="0" xfId="0" applyFont="1" applyFill="1"/>
    <xf numFmtId="0" fontId="50" fillId="2" borderId="0" xfId="0" applyFont="1" applyFill="1" applyAlignment="1">
      <alignment horizontal="left" vertical="center"/>
    </xf>
    <xf numFmtId="0" fontId="50" fillId="2" borderId="0" xfId="0" applyFont="1" applyFill="1" applyAlignment="1">
      <alignment vertical="center"/>
    </xf>
    <xf numFmtId="0" fontId="50" fillId="2" borderId="0" xfId="0" applyFont="1" applyFill="1" applyAlignment="1" applyProtection="1">
      <alignment vertical="center"/>
      <protection hidden="1"/>
    </xf>
    <xf numFmtId="0" fontId="51" fillId="2" borderId="0" xfId="0" applyFont="1" applyFill="1"/>
    <xf numFmtId="0" fontId="1" fillId="2" borderId="0" xfId="0" applyFont="1" applyFill="1" applyBorder="1" applyAlignment="1">
      <alignment horizontal="center"/>
    </xf>
    <xf numFmtId="0" fontId="1" fillId="7" borderId="14" xfId="0" applyFont="1" applyFill="1" applyBorder="1" applyProtection="1">
      <protection locked="0" hidden="1"/>
    </xf>
    <xf numFmtId="0" fontId="16" fillId="2" borderId="14" xfId="0" applyFont="1" applyFill="1" applyBorder="1" applyProtection="1">
      <protection locked="0" hidden="1"/>
    </xf>
    <xf numFmtId="0" fontId="31" fillId="2" borderId="0" xfId="0" applyFont="1" applyFill="1"/>
    <xf numFmtId="0" fontId="31" fillId="2" borderId="0" xfId="0" applyFont="1" applyFill="1" applyProtection="1">
      <protection locked="0" hidden="1"/>
    </xf>
    <xf numFmtId="13" fontId="31" fillId="2" borderId="0" xfId="0" applyNumberFormat="1" applyFont="1" applyFill="1" applyProtection="1">
      <protection locked="0" hidden="1"/>
    </xf>
    <xf numFmtId="0" fontId="31" fillId="2" borderId="0" xfId="0" applyFont="1" applyFill="1" applyProtection="1"/>
    <xf numFmtId="165" fontId="31" fillId="2" borderId="0" xfId="0" applyNumberFormat="1" applyFont="1" applyFill="1" applyProtection="1">
      <protection locked="0" hidden="1"/>
    </xf>
    <xf numFmtId="2" fontId="31" fillId="6" borderId="0" xfId="0" applyNumberFormat="1" applyFont="1" applyFill="1" applyProtection="1">
      <protection locked="0" hidden="1"/>
    </xf>
    <xf numFmtId="0" fontId="52" fillId="2" borderId="0" xfId="0" applyFont="1" applyFill="1" applyAlignment="1">
      <alignment wrapText="1"/>
    </xf>
    <xf numFmtId="13" fontId="31" fillId="2" borderId="0" xfId="0" applyNumberFormat="1" applyFont="1" applyFill="1" applyProtection="1">
      <protection hidden="1"/>
    </xf>
    <xf numFmtId="0" fontId="52" fillId="2" borderId="0" xfId="0" applyFont="1" applyFill="1"/>
    <xf numFmtId="0" fontId="52" fillId="2" borderId="0" xfId="0" applyFont="1" applyFill="1" applyProtection="1">
      <protection locked="0" hidden="1"/>
    </xf>
    <xf numFmtId="0" fontId="31" fillId="6" borderId="0" xfId="0" applyFont="1" applyFill="1" applyProtection="1">
      <protection locked="0" hidden="1"/>
    </xf>
    <xf numFmtId="0" fontId="53" fillId="2" borderId="0" xfId="2" applyFont="1" applyFill="1" applyAlignment="1" applyProtection="1">
      <protection locked="0" hidden="1"/>
    </xf>
    <xf numFmtId="0" fontId="1" fillId="2" borderId="0" xfId="0" applyFont="1" applyFill="1" applyBorder="1" applyAlignment="1" applyProtection="1">
      <alignment horizontal="center"/>
      <protection locked="0" hidden="1"/>
    </xf>
    <xf numFmtId="0" fontId="1" fillId="2" borderId="14" xfId="0" applyFont="1" applyFill="1" applyBorder="1" applyAlignment="1" applyProtection="1">
      <alignment horizontal="center"/>
      <protection locked="0" hidden="1"/>
    </xf>
    <xf numFmtId="0" fontId="2" fillId="2" borderId="11" xfId="0" applyFont="1" applyFill="1" applyBorder="1"/>
    <xf numFmtId="0" fontId="2" fillId="2" borderId="14" xfId="0" applyFont="1" applyFill="1" applyBorder="1"/>
    <xf numFmtId="0" fontId="20" fillId="2" borderId="12" xfId="0" applyFont="1" applyFill="1" applyBorder="1"/>
    <xf numFmtId="0" fontId="54" fillId="2" borderId="14" xfId="0" applyFont="1" applyFill="1" applyBorder="1"/>
    <xf numFmtId="0" fontId="1" fillId="2" borderId="0" xfId="0" applyFont="1" applyFill="1" applyBorder="1" applyAlignment="1"/>
    <xf numFmtId="0" fontId="14" fillId="2" borderId="0" xfId="0" applyFont="1" applyFill="1" applyProtection="1">
      <protection locked="0" hidden="1"/>
    </xf>
    <xf numFmtId="0" fontId="14" fillId="2" borderId="0" xfId="0" quotePrefix="1" applyFont="1" applyFill="1"/>
    <xf numFmtId="0" fontId="0" fillId="2" borderId="0" xfId="0" applyFont="1" applyFill="1"/>
    <xf numFmtId="0" fontId="0" fillId="2" borderId="0" xfId="0" applyFont="1" applyFill="1" applyProtection="1">
      <protection locked="0" hidden="1"/>
    </xf>
    <xf numFmtId="0" fontId="0" fillId="2" borderId="0" xfId="0" quotePrefix="1" applyFont="1" applyFill="1"/>
    <xf numFmtId="0" fontId="0" fillId="2" borderId="0" xfId="0" applyFill="1" applyProtection="1">
      <protection locked="0" hidden="1"/>
    </xf>
    <xf numFmtId="0" fontId="0" fillId="2" borderId="1" xfId="0" applyFill="1" applyBorder="1" applyProtection="1">
      <protection locked="0" hidden="1"/>
    </xf>
    <xf numFmtId="0" fontId="5"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xf>
    <xf numFmtId="0" fontId="14" fillId="2" borderId="1" xfId="0" applyFont="1" applyFill="1" applyBorder="1" applyProtection="1">
      <protection locked="0" hidden="1"/>
    </xf>
    <xf numFmtId="0" fontId="5" fillId="2" borderId="1" xfId="0" quotePrefix="1" applyFont="1" applyFill="1" applyBorder="1" applyAlignment="1">
      <alignment horizontal="center"/>
    </xf>
    <xf numFmtId="166" fontId="0" fillId="2" borderId="0" xfId="0" applyNumberFormat="1" applyFill="1" applyProtection="1">
      <protection locked="0" hidden="1"/>
    </xf>
    <xf numFmtId="1" fontId="5" fillId="2" borderId="1" xfId="0" applyNumberFormat="1" applyFont="1" applyFill="1" applyBorder="1" applyProtection="1">
      <protection locked="0" hidden="1"/>
    </xf>
    <xf numFmtId="165" fontId="5" fillId="2" borderId="1" xfId="0" applyNumberFormat="1" applyFont="1" applyFill="1" applyBorder="1" applyAlignment="1" applyProtection="1">
      <alignment horizontal="center"/>
      <protection locked="0" hidden="1"/>
    </xf>
    <xf numFmtId="2" fontId="5" fillId="2" borderId="1" xfId="0" applyNumberFormat="1" applyFont="1" applyFill="1" applyBorder="1" applyAlignment="1" applyProtection="1">
      <alignment horizontal="left"/>
      <protection locked="0" hidden="1"/>
    </xf>
    <xf numFmtId="0" fontId="5" fillId="2" borderId="1" xfId="0" applyFont="1" applyFill="1" applyBorder="1" applyProtection="1">
      <protection locked="0" hidden="1"/>
    </xf>
    <xf numFmtId="167" fontId="5" fillId="2" borderId="1" xfId="0" applyNumberFormat="1" applyFont="1" applyFill="1" applyBorder="1" applyAlignment="1" applyProtection="1">
      <alignment horizontal="center" vertical="center"/>
      <protection locked="0" hidden="1"/>
    </xf>
    <xf numFmtId="2" fontId="0" fillId="2" borderId="0" xfId="0" applyNumberFormat="1" applyFill="1" applyProtection="1">
      <protection locked="0" hidden="1"/>
    </xf>
    <xf numFmtId="0" fontId="25" fillId="2" borderId="0" xfId="0" applyFont="1" applyFill="1" applyProtection="1">
      <protection locked="0" hidden="1"/>
    </xf>
    <xf numFmtId="0" fontId="6" fillId="2" borderId="0" xfId="0" applyFont="1" applyFill="1" applyProtection="1">
      <protection locked="0" hidden="1"/>
    </xf>
    <xf numFmtId="164" fontId="0" fillId="2" borderId="0" xfId="0" applyNumberFormat="1" applyFill="1" applyProtection="1">
      <protection locked="0" hidden="1"/>
    </xf>
    <xf numFmtId="0" fontId="21" fillId="2" borderId="0" xfId="2" applyFill="1" applyAlignment="1" applyProtection="1">
      <protection locked="0" hidden="1"/>
    </xf>
    <xf numFmtId="0" fontId="1" fillId="2" borderId="14" xfId="0" applyFont="1" applyFill="1" applyBorder="1" applyAlignment="1" applyProtection="1">
      <alignment horizontal="center"/>
      <protection locked="0" hidden="1"/>
    </xf>
    <xf numFmtId="0" fontId="1" fillId="2" borderId="0" xfId="0" applyFont="1" applyFill="1" applyBorder="1" applyAlignment="1" applyProtection="1">
      <alignment horizontal="center"/>
      <protection locked="0" hidden="1"/>
    </xf>
    <xf numFmtId="0" fontId="1" fillId="2" borderId="15" xfId="0" applyFont="1" applyFill="1" applyBorder="1" applyAlignment="1" applyProtection="1">
      <alignment horizontal="center"/>
      <protection locked="0" hidden="1"/>
    </xf>
    <xf numFmtId="0" fontId="46" fillId="2" borderId="14" xfId="0" applyFont="1" applyFill="1" applyBorder="1" applyAlignment="1">
      <alignment horizontal="center"/>
    </xf>
    <xf numFmtId="0" fontId="46" fillId="2" borderId="0" xfId="0" applyFont="1" applyFill="1" applyBorder="1" applyAlignment="1">
      <alignment horizontal="center"/>
    </xf>
    <xf numFmtId="0" fontId="46" fillId="2" borderId="15" xfId="0" applyFont="1" applyFill="1" applyBorder="1" applyAlignment="1">
      <alignment horizontal="center"/>
    </xf>
    <xf numFmtId="0" fontId="56" fillId="2" borderId="12" xfId="2" applyFont="1" applyFill="1" applyBorder="1" applyAlignment="1" applyProtection="1">
      <alignment horizontal="center" vertical="center"/>
      <protection locked="0" hidden="1"/>
    </xf>
    <xf numFmtId="0" fontId="56" fillId="2" borderId="13" xfId="2" applyFont="1" applyFill="1" applyBorder="1" applyAlignment="1" applyProtection="1">
      <alignment horizontal="center" vertical="center"/>
      <protection locked="0" hidden="1"/>
    </xf>
    <xf numFmtId="0" fontId="56" fillId="2" borderId="17" xfId="2" applyFont="1" applyFill="1" applyBorder="1" applyAlignment="1" applyProtection="1">
      <alignment horizontal="center" vertical="center"/>
      <protection locked="0" hidden="1"/>
    </xf>
    <xf numFmtId="0" fontId="56" fillId="2" borderId="18" xfId="2" applyFont="1" applyFill="1" applyBorder="1" applyAlignment="1" applyProtection="1">
      <alignment horizontal="center" vertical="center"/>
      <protection locked="0" hidden="1"/>
    </xf>
    <xf numFmtId="0" fontId="1" fillId="2" borderId="0" xfId="0" applyFont="1" applyFill="1" applyAlignment="1">
      <alignment horizontal="center"/>
    </xf>
    <xf numFmtId="0" fontId="17" fillId="2" borderId="20" xfId="0" applyFont="1" applyFill="1" applyBorder="1" applyAlignment="1">
      <alignment horizontal="center"/>
    </xf>
    <xf numFmtId="0" fontId="17" fillId="2" borderId="21" xfId="0" applyFont="1" applyFill="1" applyBorder="1" applyAlignment="1">
      <alignment horizontal="center"/>
    </xf>
    <xf numFmtId="0" fontId="17" fillId="2" borderId="22" xfId="0" applyFont="1" applyFill="1" applyBorder="1" applyAlignment="1">
      <alignment horizontal="center"/>
    </xf>
    <xf numFmtId="0" fontId="31" fillId="2" borderId="14" xfId="0" applyFont="1" applyFill="1" applyBorder="1" applyAlignment="1" applyProtection="1">
      <alignment horizontal="left"/>
    </xf>
    <xf numFmtId="0" fontId="31" fillId="2" borderId="0" xfId="0" applyFont="1" applyFill="1" applyBorder="1" applyAlignment="1" applyProtection="1">
      <alignment horizontal="left"/>
    </xf>
    <xf numFmtId="0" fontId="1" fillId="2" borderId="20" xfId="0" applyFont="1" applyFill="1" applyBorder="1" applyAlignment="1">
      <alignment horizontal="center"/>
    </xf>
    <xf numFmtId="0" fontId="1" fillId="2" borderId="21" xfId="0" applyFont="1" applyFill="1" applyBorder="1" applyAlignment="1">
      <alignment horizontal="center"/>
    </xf>
    <xf numFmtId="0" fontId="1" fillId="2" borderId="22" xfId="0" applyFont="1" applyFill="1" applyBorder="1" applyAlignment="1">
      <alignment horizontal="center"/>
    </xf>
    <xf numFmtId="0" fontId="47" fillId="2" borderId="14" xfId="0" applyFont="1" applyFill="1" applyBorder="1" applyAlignment="1" applyProtection="1">
      <alignment horizontal="center"/>
      <protection locked="0" hidden="1"/>
    </xf>
    <xf numFmtId="0" fontId="47" fillId="2" borderId="0" xfId="0" applyFont="1" applyFill="1" applyBorder="1" applyAlignment="1" applyProtection="1">
      <alignment horizontal="center"/>
      <protection locked="0" hidden="1"/>
    </xf>
    <xf numFmtId="0" fontId="47" fillId="2" borderId="15" xfId="0" applyFont="1" applyFill="1" applyBorder="1" applyAlignment="1" applyProtection="1">
      <alignment horizontal="center"/>
      <protection locked="0" hidden="1"/>
    </xf>
    <xf numFmtId="0" fontId="1" fillId="2" borderId="4" xfId="0" applyFont="1" applyFill="1" applyBorder="1" applyAlignment="1">
      <alignment horizontal="center"/>
    </xf>
    <xf numFmtId="0" fontId="1" fillId="2" borderId="7"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10" xfId="0" applyFont="1" applyFill="1" applyBorder="1" applyAlignment="1">
      <alignment horizontal="center"/>
    </xf>
    <xf numFmtId="0" fontId="45" fillId="2" borderId="15" xfId="0" applyFont="1" applyFill="1" applyBorder="1" applyAlignment="1" applyProtection="1">
      <alignment horizontal="center" wrapText="1"/>
      <protection hidden="1"/>
    </xf>
    <xf numFmtId="0" fontId="16" fillId="2" borderId="13" xfId="0" applyFont="1" applyFill="1" applyBorder="1" applyAlignment="1" applyProtection="1">
      <alignment horizontal="center" wrapText="1"/>
      <protection hidden="1"/>
    </xf>
    <xf numFmtId="0" fontId="16" fillId="2" borderId="15" xfId="0" applyFont="1" applyFill="1" applyBorder="1" applyAlignment="1" applyProtection="1">
      <alignment horizontal="center" wrapText="1"/>
      <protection hidden="1"/>
    </xf>
    <xf numFmtId="0" fontId="43" fillId="2" borderId="17" xfId="2" applyFont="1" applyFill="1" applyBorder="1" applyAlignment="1" applyProtection="1">
      <alignment horizontal="center"/>
      <protection locked="0" hidden="1"/>
    </xf>
    <xf numFmtId="0" fontId="43" fillId="2" borderId="12" xfId="2" applyFont="1" applyFill="1" applyBorder="1" applyAlignment="1" applyProtection="1">
      <alignment horizontal="center"/>
      <protection locked="0" hidden="1"/>
    </xf>
    <xf numFmtId="0" fontId="1" fillId="2" borderId="11" xfId="0" applyFont="1" applyFill="1" applyBorder="1" applyAlignment="1" applyProtection="1">
      <alignment horizontal="center"/>
      <protection hidden="1"/>
    </xf>
    <xf numFmtId="0" fontId="1" fillId="2" borderId="12" xfId="0" applyFont="1" applyFill="1" applyBorder="1" applyAlignment="1" applyProtection="1">
      <alignment horizontal="center"/>
      <protection hidden="1"/>
    </xf>
    <xf numFmtId="0" fontId="1" fillId="2" borderId="13" xfId="0" applyFont="1" applyFill="1" applyBorder="1" applyAlignment="1" applyProtection="1">
      <alignment horizontal="center"/>
      <protection hidden="1"/>
    </xf>
    <xf numFmtId="0" fontId="1" fillId="2" borderId="14" xfId="0" applyFont="1" applyFill="1" applyBorder="1" applyAlignment="1" applyProtection="1">
      <alignment horizontal="center"/>
      <protection hidden="1"/>
    </xf>
    <xf numFmtId="0" fontId="1" fillId="2" borderId="0" xfId="0" applyFont="1" applyFill="1" applyBorder="1" applyAlignment="1" applyProtection="1">
      <alignment horizontal="center"/>
      <protection hidden="1"/>
    </xf>
    <xf numFmtId="0" fontId="1" fillId="2" borderId="15" xfId="0" applyFont="1" applyFill="1" applyBorder="1" applyAlignment="1" applyProtection="1">
      <alignment horizontal="center"/>
      <protection hidden="1"/>
    </xf>
    <xf numFmtId="0" fontId="1" fillId="2" borderId="16" xfId="0" applyFont="1" applyFill="1" applyBorder="1" applyAlignment="1" applyProtection="1">
      <alignment horizontal="center"/>
      <protection hidden="1"/>
    </xf>
    <xf numFmtId="0" fontId="1" fillId="2" borderId="17" xfId="0" applyFont="1" applyFill="1" applyBorder="1" applyAlignment="1" applyProtection="1">
      <alignment horizontal="center"/>
      <protection hidden="1"/>
    </xf>
    <xf numFmtId="0" fontId="1" fillId="2" borderId="18" xfId="0" applyFont="1" applyFill="1" applyBorder="1" applyAlignment="1" applyProtection="1">
      <alignment horizontal="center"/>
      <protection hidden="1"/>
    </xf>
    <xf numFmtId="0" fontId="1" fillId="2" borderId="6" xfId="0" applyFont="1" applyFill="1" applyBorder="1" applyAlignment="1" applyProtection="1">
      <alignment horizontal="center"/>
      <protection hidden="1"/>
    </xf>
    <xf numFmtId="0" fontId="1" fillId="2" borderId="19" xfId="0" applyFont="1" applyFill="1" applyBorder="1" applyAlignment="1" applyProtection="1">
      <alignment horizontal="center"/>
      <protection hidden="1"/>
    </xf>
    <xf numFmtId="0" fontId="1" fillId="2" borderId="3" xfId="0" applyFont="1" applyFill="1" applyBorder="1" applyAlignment="1" applyProtection="1">
      <alignment horizontal="center"/>
      <protection hidden="1"/>
    </xf>
    <xf numFmtId="0" fontId="42" fillId="2" borderId="11" xfId="0" applyFont="1" applyFill="1" applyBorder="1" applyAlignment="1" applyProtection="1">
      <alignment horizontal="center" vertical="center"/>
      <protection hidden="1"/>
    </xf>
    <xf numFmtId="0" fontId="42" fillId="2" borderId="12" xfId="0" applyFont="1" applyFill="1" applyBorder="1" applyAlignment="1" applyProtection="1">
      <alignment horizontal="center" vertical="center"/>
      <protection hidden="1"/>
    </xf>
    <xf numFmtId="0" fontId="42" fillId="2" borderId="13" xfId="0" applyFont="1" applyFill="1" applyBorder="1" applyAlignment="1" applyProtection="1">
      <alignment horizontal="center" vertical="center"/>
      <protection hidden="1"/>
    </xf>
    <xf numFmtId="0" fontId="42" fillId="2" borderId="14" xfId="0" applyFont="1" applyFill="1" applyBorder="1" applyAlignment="1" applyProtection="1">
      <alignment horizontal="center" vertical="center"/>
      <protection hidden="1"/>
    </xf>
    <xf numFmtId="0" fontId="42" fillId="2" borderId="0" xfId="0" applyFont="1" applyFill="1" applyBorder="1" applyAlignment="1" applyProtection="1">
      <alignment horizontal="center" vertical="center"/>
      <protection hidden="1"/>
    </xf>
    <xf numFmtId="0" fontId="42" fillId="2" borderId="15" xfId="0" applyFont="1" applyFill="1" applyBorder="1" applyAlignment="1" applyProtection="1">
      <alignment horizontal="center" vertical="center"/>
      <protection hidden="1"/>
    </xf>
    <xf numFmtId="0" fontId="42" fillId="2" borderId="16" xfId="0" applyFont="1" applyFill="1" applyBorder="1" applyAlignment="1" applyProtection="1">
      <alignment horizontal="center" vertical="center"/>
      <protection hidden="1"/>
    </xf>
    <xf numFmtId="0" fontId="42" fillId="2" borderId="17" xfId="0" applyFont="1" applyFill="1" applyBorder="1" applyAlignment="1" applyProtection="1">
      <alignment horizontal="center" vertical="center"/>
      <protection hidden="1"/>
    </xf>
    <xf numFmtId="0" fontId="42" fillId="2" borderId="18" xfId="0" applyFont="1" applyFill="1" applyBorder="1" applyAlignment="1" applyProtection="1">
      <alignment horizontal="center" vertical="center"/>
      <protection hidden="1"/>
    </xf>
    <xf numFmtId="0" fontId="2" fillId="2" borderId="6" xfId="0" applyFont="1" applyFill="1" applyBorder="1" applyAlignment="1" applyProtection="1">
      <alignment horizontal="center"/>
      <protection hidden="1"/>
    </xf>
    <xf numFmtId="0" fontId="2" fillId="2" borderId="19" xfId="0" applyFont="1" applyFill="1" applyBorder="1" applyAlignment="1" applyProtection="1">
      <alignment horizontal="center"/>
      <protection hidden="1"/>
    </xf>
    <xf numFmtId="0" fontId="44" fillId="2" borderId="16" xfId="0" applyFont="1" applyFill="1" applyBorder="1" applyAlignment="1" applyProtection="1">
      <alignment horizontal="center" vertical="center"/>
      <protection hidden="1"/>
    </xf>
    <xf numFmtId="0" fontId="44" fillId="2" borderId="17" xfId="0" applyFont="1" applyFill="1" applyBorder="1" applyAlignment="1" applyProtection="1">
      <alignment horizontal="center" vertical="center"/>
      <protection hidden="1"/>
    </xf>
    <xf numFmtId="0" fontId="44" fillId="2" borderId="18" xfId="0" applyFont="1" applyFill="1" applyBorder="1" applyAlignment="1" applyProtection="1">
      <alignment horizontal="center" vertical="center"/>
      <protection hidden="1"/>
    </xf>
    <xf numFmtId="0" fontId="2" fillId="2" borderId="4" xfId="0" applyFont="1" applyFill="1" applyBorder="1" applyAlignment="1" applyProtection="1">
      <alignment horizontal="center"/>
      <protection hidden="1"/>
    </xf>
    <xf numFmtId="0" fontId="2" fillId="2" borderId="7"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30" fillId="2" borderId="0" xfId="2" applyFont="1" applyFill="1" applyAlignment="1" applyProtection="1">
      <alignment horizontal="center"/>
      <protection locked="0" hidden="1"/>
    </xf>
    <xf numFmtId="0" fontId="55" fillId="2" borderId="11" xfId="0" applyFont="1" applyFill="1" applyBorder="1" applyAlignment="1" applyProtection="1">
      <alignment horizontal="center"/>
      <protection hidden="1"/>
    </xf>
  </cellXfs>
  <cellStyles count="3">
    <cellStyle name="Hyperlink" xfId="2" builtinId="8"/>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activeX1.xml><?xml version="1.0" encoding="utf-8"?>
<ax:ocx xmlns:ax="http://schemas.microsoft.com/office/2006/activeX" xmlns:r="http://schemas.openxmlformats.org/officeDocument/2006/relationships" ax:classid="{DFD181E0-5E2F-11CE-A449-00AA004A803D}" ax:persistence="persistPropertyBag">
  <ax:ocxPr ax:name="ForeColor" ax:value="16777215"/>
  <ax:ocxPr ax:name="BackColor" ax:value="0"/>
  <ax:ocxPr ax:name="Size" ax:value="5556;476"/>
  <ax:ocxPr ax:name="Min" ax:value="50"/>
  <ax:ocxPr ax:name="Max" ax:value="75"/>
  <ax:ocxPr ax:name="Position" ax:value="50"/>
</ax:ocx>
</file>

<file path=xl/activeX/activeX10.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667;635"/>
  <ax:ocxPr ax:name="Value" ax:value="1"/>
  <ax:ocxPr ax:name="Caption" ax:value="Feet"/>
  <ax:ocxPr ax:name="GroupName" ax:value="Unit-again"/>
  <ax:ocxPr ax:name="FontName" ax:value="Times New Roman"/>
  <ax:ocxPr ax:name="FontHeight" ax:value="285"/>
  <ax:ocxPr ax:name="FontCharSet" ax:value="0"/>
  <ax:ocxPr ax:name="FontPitchAndFamily" ax:value="2"/>
</ax:ocx>
</file>

<file path=xl/activeX/activeX100.xml><?xml version="1.0" encoding="utf-8"?>
<ax:ocx xmlns:ax="http://schemas.microsoft.com/office/2006/activeX" xmlns:r="http://schemas.openxmlformats.org/officeDocument/2006/relationships" ax:classid="{8BD21D50-EC42-11CE-9E0D-00AA006002F3}" ax:persistence="persistPropertyBag">
  <ax:ocxPr ax:name="BackColor" ax:value="2147483649"/>
  <ax:ocxPr ax:name="ForeColor" ax:value="2147483653"/>
  <ax:ocxPr ax:name="DisplayStyle" ax:value="5"/>
  <ax:ocxPr ax:name="Size" ax:value="2037;688"/>
  <ax:ocxPr ax:name="Value" ax:value="0"/>
  <ax:ocxPr ax:name="Caption" ax:value="512"/>
  <ax:ocxPr ax:name="GroupName" ax:value="NOS"/>
  <ax:ocxPr ax:name="FontName" ax:value="Times New Roman"/>
  <ax:ocxPr ax:name="FontHeight" ax:value="225"/>
  <ax:ocxPr ax:name="FontCharSet" ax:value="0"/>
  <ax:ocxPr ax:name="FontPitchAndFamily" ax:value="2"/>
</ax:ocx>
</file>

<file path=xl/activeX/activeX101.xml><?xml version="1.0" encoding="utf-8"?>
<ax:ocx xmlns:ax="http://schemas.microsoft.com/office/2006/activeX" xmlns:r="http://schemas.openxmlformats.org/officeDocument/2006/relationships" ax:classid="{D7053240-CE69-11CD-A777-00DD01143C57}" ax:persistence="persistPropertyBag">
  <ax:ocxPr ax:name="Caption" ax:value="Calculate Listener Radius"/>
  <ax:ocxPr ax:name="Size" ax:value="4895;953"/>
  <ax:ocxPr ax:name="FontName" ax:value="Calibri"/>
  <ax:ocxPr ax:name="FontHeight" ax:value="225"/>
  <ax:ocxPr ax:name="FontCharSet" ax:value="0"/>
  <ax:ocxPr ax:name="FontPitchAndFamily" ax:value="2"/>
  <ax:ocxPr ax:name="ParagraphAlign" ax:value="3"/>
</ax:ocx>
</file>

<file path=xl/activeX/activeX11.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7038;741"/>
  <ax:ocxPr ax:name="Value" ax:value="0"/>
  <ax:ocxPr ax:name="Caption" ax:value="Upper Frequency Limit +/-"/>
  <ax:ocxPr ax:name="GroupName" ax:value="Mainselection"/>
  <ax:ocxPr ax:name="FontName" ax:value="Times New Roman"/>
  <ax:ocxPr ax:name="FontHeight" ax:value="285"/>
  <ax:ocxPr ax:name="FontCharSet" ax:value="0"/>
  <ax:ocxPr ax:name="FontPitchAndFamily" ax:value="2"/>
</ax:ocx>
</file>

<file path=xl/activeX/activeX12.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7038;741"/>
  <ax:ocxPr ax:name="Value" ax:value="1"/>
  <ax:ocxPr ax:name="Caption" ax:value="Loudspeaker spacing/interval"/>
  <ax:ocxPr ax:name="GroupName" ax:value="Mainselection"/>
  <ax:ocxPr ax:name="FontName" ax:value="Times New Roman"/>
  <ax:ocxPr ax:name="FontHeight" ax:value="285"/>
  <ax:ocxPr ax:name="FontCharSet" ax:value="0"/>
  <ax:ocxPr ax:name="FontPitchAndFamily" ax:value="2"/>
</ax:ocx>
</file>

<file path=xl/activeX/activeX13.xml><?xml version="1.0" encoding="utf-8"?>
<ax:ocx xmlns:ax="http://schemas.microsoft.com/office/2006/activeX" xmlns:r="http://schemas.openxmlformats.org/officeDocument/2006/relationships" ax:classid="{8BD21D50-EC42-11CE-9E0D-00AA006002F3}" ax:persistence="persistPropertyBag">
  <ax:ocxPr ax:name="VariousPropertyBits" ax:value="746588185"/>
  <ax:ocxPr ax:name="BackColor" ax:value="0"/>
  <ax:ocxPr ax:name="ForeColor" ax:value="16777215"/>
  <ax:ocxPr ax:name="DisplayStyle" ax:value="5"/>
  <ax:ocxPr ax:name="Size" ax:value="1111;767"/>
  <ax:ocxPr ax:name="Value" ax:value="0"/>
  <ax:ocxPr ax:name="Caption" ax:value="3"/>
  <ax:ocxPr ax:name="GroupName" ax:value="AmountSpkr"/>
  <ax:ocxPr ax:name="FontName" ax:value="Times New Roman"/>
  <ax:ocxPr ax:name="FontEffects" ax:value="1073750016"/>
  <ax:ocxPr ax:name="FontHeight" ax:value="285"/>
  <ax:ocxPr ax:name="FontCharSet" ax:value="0"/>
  <ax:ocxPr ax:name="FontPitchAndFamily" ax:value="2"/>
</ax:ocx>
</file>

<file path=xl/activeX/activeX14.xml><?xml version="1.0" encoding="utf-8"?>
<ax:ocx xmlns:ax="http://schemas.microsoft.com/office/2006/activeX" xmlns:r="http://schemas.openxmlformats.org/officeDocument/2006/relationships" ax:classid="{8BD21D50-EC42-11CE-9E0D-00AA006002F3}" ax:persistence="persistPropertyBag">
  <ax:ocxPr ax:name="VariousPropertyBits" ax:value="746588185"/>
  <ax:ocxPr ax:name="BackColor" ax:value="0"/>
  <ax:ocxPr ax:name="ForeColor" ax:value="16777215"/>
  <ax:ocxPr ax:name="DisplayStyle" ax:value="5"/>
  <ax:ocxPr ax:name="Size" ax:value="1111;767"/>
  <ax:ocxPr ax:name="Value" ax:value="0"/>
  <ax:ocxPr ax:name="Caption" ax:value="5"/>
  <ax:ocxPr ax:name="GroupName" ax:value="AmountSpkr"/>
  <ax:ocxPr ax:name="FontName" ax:value="Times New Roman"/>
  <ax:ocxPr ax:name="FontEffects" ax:value="1073750016"/>
  <ax:ocxPr ax:name="FontHeight" ax:value="285"/>
  <ax:ocxPr ax:name="FontCharSet" ax:value="0"/>
  <ax:ocxPr ax:name="FontPitchAndFamily" ax:value="2"/>
</ax:ocx>
</file>

<file path=xl/activeX/activeX15.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6482;635"/>
  <ax:ocxPr ax:name="Value" ax:value="0"/>
  <ax:ocxPr ax:name="Caption" ax:value="2xVLF208 @12&quot; Cardioid"/>
  <ax:ocxPr ax:name="GroupName" ax:value="VLF Presets"/>
  <ax:ocxPr ax:name="FontName" ax:value="Times New Roman"/>
  <ax:ocxPr ax:name="FontHeight" ax:value="285"/>
  <ax:ocxPr ax:name="FontCharSet" ax:value="0"/>
  <ax:ocxPr ax:name="FontPitchAndFamily" ax:value="2"/>
</ax:ocx>
</file>

<file path=xl/activeX/activeX16.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6482;635"/>
  <ax:ocxPr ax:name="Value" ax:value="0"/>
  <ax:ocxPr ax:name="Caption" ax:value="2xVLF208/212 @24&quot; Card."/>
  <ax:ocxPr ax:name="GroupName" ax:value="VLF Presets"/>
  <ax:ocxPr ax:name="FontName" ax:value="Times New Roman"/>
  <ax:ocxPr ax:name="FontHeight" ax:value="285"/>
  <ax:ocxPr ax:name="FontCharSet" ax:value="0"/>
  <ax:ocxPr ax:name="FontPitchAndFamily" ax:value="2"/>
</ax:ocx>
</file>

<file path=xl/activeX/activeX17.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6482;635"/>
  <ax:ocxPr ax:name="Value" ax:value="0"/>
  <ax:ocxPr ax:name="Caption" ax:value="3xVLF208 @12&quot; Steered"/>
  <ax:ocxPr ax:name="GroupName" ax:value="VLF Presets"/>
  <ax:ocxPr ax:name="FontName" ax:value="Times New Roman"/>
  <ax:ocxPr ax:name="FontHeight" ax:value="285"/>
  <ax:ocxPr ax:name="FontCharSet" ax:value="0"/>
  <ax:ocxPr ax:name="FontPitchAndFamily" ax:value="2"/>
</ax:ocx>
</file>

<file path=xl/activeX/activeX18.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6482;635"/>
  <ax:ocxPr ax:name="Value" ax:value="0"/>
  <ax:ocxPr ax:name="Caption" ax:value="3xVLF208/212 @24&quot; Steered"/>
  <ax:ocxPr ax:name="GroupName" ax:value="VLF Presets"/>
  <ax:ocxPr ax:name="FontName" ax:value="Times New Roman"/>
  <ax:ocxPr ax:name="FontHeight" ax:value="285"/>
  <ax:ocxPr ax:name="FontCharSet" ax:value="0"/>
  <ax:ocxPr ax:name="FontPitchAndFamily" ax:value="2"/>
</ax:ocx>
</file>

<file path=xl/activeX/activeX19.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6482;635"/>
  <ax:ocxPr ax:name="Value" ax:value="0"/>
  <ax:ocxPr ax:name="Caption" ax:value="4xVLF208 @12&quot; Cardioid"/>
  <ax:ocxPr ax:name="GroupName" ax:value="VLF Presets"/>
  <ax:ocxPr ax:name="FontName" ax:value="Times New Roman"/>
  <ax:ocxPr ax:name="FontHeight" ax:value="285"/>
  <ax:ocxPr ax:name="FontCharSet" ax:value="0"/>
  <ax:ocxPr ax:name="FontPitchAndFamily" ax:value="2"/>
</ax:ocx>
</file>

<file path=xl/activeX/activeX2.xml><?xml version="1.0" encoding="utf-8"?>
<ax:ocx xmlns:ax="http://schemas.microsoft.com/office/2006/activeX" xmlns:r="http://schemas.openxmlformats.org/officeDocument/2006/relationships" ax:classid="{8BD21D40-EC42-11CE-9E0D-00AA006002F3}" ax:persistence="persistPropertyBag">
  <ax:ocxPr ax:name="BackColor" ax:value="0"/>
  <ax:ocxPr ax:name="ForeColor" ax:value="65535"/>
  <ax:ocxPr ax:name="DisplayStyle" ax:value="4"/>
  <ax:ocxPr ax:name="Size" ax:value="1667;635"/>
  <ax:ocxPr ax:name="Value" ax:value="0"/>
  <ax:ocxPr ax:name="Caption" ax:value="Y/N"/>
  <ax:ocxPr ax:name="GroupName" ax:value="Prediction123"/>
  <ax:ocxPr ax:name="FontName" ax:value="Times New Roman"/>
  <ax:ocxPr ax:name="FontHeight" ax:value="285"/>
  <ax:ocxPr ax:name="FontCharSet" ax:value="0"/>
  <ax:ocxPr ax:name="FontPitchAndFamily" ax:value="2"/>
</ax:ocx>
</file>

<file path=xl/activeX/activeX20.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6482;635"/>
  <ax:ocxPr ax:name="Value" ax:value="0"/>
  <ax:ocxPr ax:name="Caption" ax:value="5xVLF208 @12&quot; Steered"/>
  <ax:ocxPr ax:name="GroupName" ax:value="VLF Presets"/>
  <ax:ocxPr ax:name="FontName" ax:value="Times New Roman"/>
  <ax:ocxPr ax:name="FontHeight" ax:value="285"/>
  <ax:ocxPr ax:name="FontCharSet" ax:value="0"/>
  <ax:ocxPr ax:name="FontPitchAndFamily" ax:value="2"/>
</ax:ocx>
</file>

<file path=xl/activeX/activeX21.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6482;635"/>
  <ax:ocxPr ax:name="Value" ax:value="1"/>
  <ax:ocxPr ax:name="Caption" ax:value="4xVLF208/212 @24&quot; Card."/>
  <ax:ocxPr ax:name="GroupName" ax:value="VLF Presets"/>
  <ax:ocxPr ax:name="FontName" ax:value="Times New Roman"/>
  <ax:ocxPr ax:name="FontHeight" ax:value="285"/>
  <ax:ocxPr ax:name="FontCharSet" ax:value="0"/>
  <ax:ocxPr ax:name="FontPitchAndFamily" ax:value="2"/>
</ax:ocx>
</file>

<file path=xl/activeX/activeX22.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6482;635"/>
  <ax:ocxPr ax:name="Value" ax:value="0"/>
  <ax:ocxPr ax:name="Caption" ax:value="4xVLF208/212 @24&quot; Steered"/>
  <ax:ocxPr ax:name="GroupName" ax:value="VLF Presets"/>
  <ax:ocxPr ax:name="FontName" ax:value="Times New Roman"/>
  <ax:ocxPr ax:name="FontHeight" ax:value="285"/>
  <ax:ocxPr ax:name="FontCharSet" ax:value="0"/>
  <ax:ocxPr ax:name="FontPitchAndFamily" ax:value="2"/>
</ax:ocx>
</file>

<file path=xl/activeX/activeX23.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6482;635"/>
  <ax:ocxPr ax:name="Value" ax:value="0"/>
  <ax:ocxPr ax:name="Caption" ax:value="5xVLF208/212 @24&quot; Steered"/>
  <ax:ocxPr ax:name="GroupName" ax:value="VLF Presets"/>
  <ax:ocxPr ax:name="FontName" ax:value="Times New Roman"/>
  <ax:ocxPr ax:name="FontHeight" ax:value="285"/>
  <ax:ocxPr ax:name="FontCharSet" ax:value="0"/>
  <ax:ocxPr ax:name="FontPitchAndFamily" ax:value="2"/>
</ax:ocx>
</file>

<file path=xl/activeX/activeX24.xml><?xml version="1.0" encoding="utf-8"?>
<ax:ocx xmlns:ax="http://schemas.microsoft.com/office/2006/activeX" xmlns:r="http://schemas.openxmlformats.org/officeDocument/2006/relationships" ax:classid="{D7053240-CE69-11CD-A777-00DD01143C57}" ax:persistence="persistPropertyBag">
  <ax:ocxPr ax:name="Caption" ax:value="Reset"/>
  <ax:ocxPr ax:name="Size" ax:value="2461;820"/>
  <ax:ocxPr ax:name="FontName" ax:value="Times New Roman"/>
  <ax:ocxPr ax:name="FontHeight" ax:value="285"/>
  <ax:ocxPr ax:name="FontCharSet" ax:value="0"/>
  <ax:ocxPr ax:name="FontPitchAndFamily" ax:value="2"/>
  <ax:ocxPr ax:name="ParagraphAlign" ax:value="3"/>
</ax:ocx>
</file>

<file path=xl/activeX/activeX25.xml><?xml version="1.0" encoding="utf-8"?>
<ax:ocx xmlns:ax="http://schemas.microsoft.com/office/2006/activeX" xmlns:r="http://schemas.openxmlformats.org/officeDocument/2006/relationships" ax:classid="{D7053240-CE69-11CD-A777-00DD01143C57}" ax:persistence="persistPropertyBag">
  <ax:ocxPr ax:name="Caption" ax:value="Calculate Polar B"/>
  <ax:ocxPr ax:name="Size" ax:value="5318;1164"/>
  <ax:ocxPr ax:name="FontName" ax:value="Times New Roman"/>
  <ax:ocxPr ax:name="FontHeight" ax:value="285"/>
  <ax:ocxPr ax:name="FontCharSet" ax:value="0"/>
  <ax:ocxPr ax:name="FontPitchAndFamily" ax:value="2"/>
  <ax:ocxPr ax:name="ParagraphAlign" ax:value="3"/>
</ax:ocx>
</file>

<file path=xl/activeX/activeX26.xml><?xml version="1.0" encoding="utf-8"?>
<ax:ocx xmlns:ax="http://schemas.microsoft.com/office/2006/activeX" xmlns:r="http://schemas.openxmlformats.org/officeDocument/2006/relationships" ax:classid="{D7053240-CE69-11CD-A777-00DD01143C57}" ax:persistence="persistPropertyBag">
  <ax:ocxPr ax:name="Caption" ax:value="Find Frequencies"/>
  <ax:ocxPr ax:name="Size" ax:value="3916;953"/>
  <ax:ocxPr ax:name="FontName" ax:value="Times New Roman"/>
  <ax:ocxPr ax:name="FontHeight" ax:value="285"/>
  <ax:ocxPr ax:name="FontCharSet" ax:value="0"/>
  <ax:ocxPr ax:name="FontPitchAndFamily" ax:value="2"/>
  <ax:ocxPr ax:name="ParagraphAlign" ax:value="3"/>
</ax:ocx>
</file>

<file path=xl/activeX/activeX27.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5371;847"/>
  <ax:ocxPr ax:name="Value" ax:value="0"/>
  <ax:ocxPr ax:name="Caption" ax:value="Advanced Mode"/>
  <ax:ocxPr ax:name="GroupName" ax:value="BASICADV"/>
  <ax:ocxPr ax:name="FontName" ax:value="Times New Roman"/>
  <ax:ocxPr ax:name="FontHeight" ax:value="360"/>
  <ax:ocxPr ax:name="FontCharSet" ax:value="0"/>
  <ax:ocxPr ax:name="FontPitchAndFamily" ax:value="2"/>
</ax:ocx>
</file>

<file path=xl/activeX/activeX28.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4207;847"/>
  <ax:ocxPr ax:name="Value" ax:value="1"/>
  <ax:ocxPr ax:name="Caption" ax:value="Basic Mode"/>
  <ax:ocxPr ax:name="GroupName" ax:value="BASICADV"/>
  <ax:ocxPr ax:name="FontName" ax:value="Times New Roman"/>
  <ax:ocxPr ax:name="FontHeight" ax:value="360"/>
  <ax:ocxPr ax:name="FontCharSet" ax:value="0"/>
  <ax:ocxPr ax:name="FontPitchAndFamily" ax:value="2"/>
</ax:ocx>
</file>

<file path=xl/activeX/activeX29.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3175;873"/>
  <ax:ocxPr ax:name="Value" ax:value="0"/>
  <ax:ocxPr ax:name="Caption" ax:value="XZ plane"/>
  <ax:ocxPr ax:name="GroupName" ax:value="Graphview"/>
  <ax:ocxPr ax:name="FontName" ax:value="Times New Roman"/>
  <ax:ocxPr ax:name="FontHeight" ax:value="285"/>
  <ax:ocxPr ax:name="FontCharSet" ax:value="0"/>
  <ax:ocxPr ax:name="FontPitchAndFamily" ax:value="2"/>
</ax:ocx>
</file>

<file path=xl/activeX/activeX3.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3704;741"/>
  <ax:ocxPr ax:name="Value" ax:value="0"/>
  <ax:ocxPr ax:name="Caption" ax:value="Special Card."/>
  <ax:ocxPr ax:name="GroupName" ax:value="Polar"/>
  <ax:ocxPr ax:name="FontName" ax:value="Times New Roman"/>
  <ax:ocxPr ax:name="FontHeight" ax:value="285"/>
  <ax:ocxPr ax:name="FontCharSet" ax:value="0"/>
  <ax:ocxPr ax:name="FontPitchAndFamily" ax:value="2"/>
</ax:ocx>
</file>

<file path=xl/activeX/activeX30.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3175;873"/>
  <ax:ocxPr ax:name="Value" ax:value="0"/>
  <ax:ocxPr ax:name="Caption" ax:value="YZ plane"/>
  <ax:ocxPr ax:name="GroupName" ax:value="Graphview"/>
  <ax:ocxPr ax:name="FontName" ax:value="Times New Roman"/>
  <ax:ocxPr ax:name="FontHeight" ax:value="285"/>
  <ax:ocxPr ax:name="FontCharSet" ax:value="0"/>
  <ax:ocxPr ax:name="FontPitchAndFamily" ax:value="2"/>
</ax:ocx>
</file>

<file path=xl/activeX/activeX31.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3175;873"/>
  <ax:ocxPr ax:name="Value" ax:value="1"/>
  <ax:ocxPr ax:name="Caption" ax:value="XY Plane"/>
  <ax:ocxPr ax:name="GroupName" ax:value="Graphview"/>
  <ax:ocxPr ax:name="FontName" ax:value="Times New Roman"/>
  <ax:ocxPr ax:name="FontHeight" ax:value="285"/>
  <ax:ocxPr ax:name="FontCharSet" ax:value="0"/>
  <ax:ocxPr ax:name="FontPitchAndFamily" ax:value="2"/>
</ax:ocx>
</file>

<file path=xl/activeX/activeX32.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3175;873"/>
  <ax:ocxPr ax:name="Value" ax:value="0"/>
  <ax:ocxPr ax:name="Caption" ax:value="ZX plane"/>
  <ax:ocxPr ax:name="GroupName" ax:value="Secondgraphstuff2"/>
  <ax:ocxPr ax:name="FontName" ax:value="Times New Roman"/>
  <ax:ocxPr ax:name="FontHeight" ax:value="285"/>
  <ax:ocxPr ax:name="FontCharSet" ax:value="0"/>
  <ax:ocxPr ax:name="FontPitchAndFamily" ax:value="2"/>
</ax:ocx>
</file>

<file path=xl/activeX/activeX33.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3175;873"/>
  <ax:ocxPr ax:name="Value" ax:value="1"/>
  <ax:ocxPr ax:name="Caption" ax:value="ZY plane"/>
  <ax:ocxPr ax:name="GroupName" ax:value="Secondgraphstuff2"/>
  <ax:ocxPr ax:name="FontName" ax:value="Times New Roman"/>
  <ax:ocxPr ax:name="FontHeight" ax:value="285"/>
  <ax:ocxPr ax:name="FontCharSet" ax:value="0"/>
  <ax:ocxPr ax:name="FontPitchAndFamily" ax:value="2"/>
</ax:ocx>
</file>

<file path=xl/activeX/activeX34.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3175;873"/>
  <ax:ocxPr ax:name="Value" ax:value="0"/>
  <ax:ocxPr ax:name="Caption" ax:value="YX plane"/>
  <ax:ocxPr ax:name="GroupName" ax:value="Secondgraphstuff2"/>
  <ax:ocxPr ax:name="FontName" ax:value="Times New Roman"/>
  <ax:ocxPr ax:name="FontHeight" ax:value="285"/>
  <ax:ocxPr ax:name="FontCharSet" ax:value="0"/>
  <ax:ocxPr ax:name="FontPitchAndFamily" ax:value="2"/>
</ax:ocx>
</file>

<file path=xl/activeX/activeX35.xml><?xml version="1.0" encoding="utf-8"?>
<ax:ocx xmlns:ax="http://schemas.microsoft.com/office/2006/activeX" xmlns:r="http://schemas.openxmlformats.org/officeDocument/2006/relationships" ax:classid="{DFD181E0-5E2F-11CE-A449-00AA004A803D}" ax:persistence="persistPropertyBag">
  <ax:ocxPr ax:name="ForeColor" ax:value="16777215"/>
  <ax:ocxPr ax:name="BackColor" ax:value="0"/>
  <ax:ocxPr ax:name="Size" ax:value="3810;635"/>
  <ax:ocxPr ax:name="Max" ax:value="24"/>
  <ax:ocxPr ax:name="Position" ax:value="6"/>
</ax:ocx>
</file>

<file path=xl/activeX/activeX36.xml><?xml version="1.0" encoding="utf-8"?>
<ax:ocx xmlns:ax="http://schemas.microsoft.com/office/2006/activeX" xmlns:r="http://schemas.openxmlformats.org/officeDocument/2006/relationships" ax:classid="{DFD181E0-5E2F-11CE-A449-00AA004A803D}" ax:persistence="persistPropertyBag">
  <ax:ocxPr ax:name="ForeColor" ax:value="16777215"/>
  <ax:ocxPr ax:name="BackColor" ax:value="0"/>
  <ax:ocxPr ax:name="Size" ax:value="5503;529"/>
  <ax:ocxPr ax:name="Min" ax:value="20"/>
  <ax:ocxPr ax:name="Max" ax:value="60"/>
  <ax:ocxPr ax:name="Position" ax:value="50"/>
  <ax:ocxPr ax:name="LargeChange" ax:value="5"/>
</ax:ocx>
</file>

<file path=xl/activeX/activeX37.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0"/>
  <ax:ocxPr ax:name="Caption" ax:value="-"/>
  <ax:ocxPr ax:name="GroupName" ax:value="Pols10"/>
  <ax:ocxPr ax:name="FontName" ax:value="Times New Roman"/>
  <ax:ocxPr ax:name="FontHeight" ax:value="285"/>
  <ax:ocxPr ax:name="FontCharSet" ax:value="0"/>
  <ax:ocxPr ax:name="FontPitchAndFamily" ax:value="2"/>
</ax:ocx>
</file>

<file path=xl/activeX/activeX38.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1"/>
  <ax:ocxPr ax:name="Caption" ax:value="+"/>
  <ax:ocxPr ax:name="GroupName" ax:value="Pols10"/>
  <ax:ocxPr ax:name="FontName" ax:value="Times New Roman"/>
  <ax:ocxPr ax:name="FontHeight" ax:value="285"/>
  <ax:ocxPr ax:name="FontCharSet" ax:value="0"/>
  <ax:ocxPr ax:name="FontPitchAndFamily" ax:value="2"/>
</ax:ocx>
</file>

<file path=xl/activeX/activeX39.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0"/>
  <ax:ocxPr ax:name="Caption" ax:value="-"/>
  <ax:ocxPr ax:name="GroupName" ax:value="Pols9"/>
  <ax:ocxPr ax:name="FontName" ax:value="Times New Roman"/>
  <ax:ocxPr ax:name="FontHeight" ax:value="285"/>
  <ax:ocxPr ax:name="FontCharSet" ax:value="0"/>
  <ax:ocxPr ax:name="FontPitchAndFamily" ax:value="2"/>
</ax:ocx>
</file>

<file path=xl/activeX/activeX4.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111;767"/>
  <ax:ocxPr ax:name="Value" ax:value="1"/>
  <ax:ocxPr ax:name="Caption" ax:value="4"/>
  <ax:ocxPr ax:name="GroupName" ax:value="AmountSpkr"/>
  <ax:ocxPr ax:name="FontName" ax:value="Times New Roman"/>
  <ax:ocxPr ax:name="FontHeight" ax:value="285"/>
  <ax:ocxPr ax:name="FontCharSet" ax:value="0"/>
  <ax:ocxPr ax:name="FontPitchAndFamily" ax:value="2"/>
</ax:ocx>
</file>

<file path=xl/activeX/activeX40.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1"/>
  <ax:ocxPr ax:name="Caption" ax:value="+"/>
  <ax:ocxPr ax:name="GroupName" ax:value="Pols9"/>
  <ax:ocxPr ax:name="FontName" ax:value="Times New Roman"/>
  <ax:ocxPr ax:name="FontHeight" ax:value="285"/>
  <ax:ocxPr ax:name="FontCharSet" ax:value="0"/>
  <ax:ocxPr ax:name="FontPitchAndFamily" ax:value="2"/>
</ax:ocx>
</file>

<file path=xl/activeX/activeX41.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0"/>
  <ax:ocxPr ax:name="Caption" ax:value="-"/>
  <ax:ocxPr ax:name="GroupName" ax:value="Pols8"/>
  <ax:ocxPr ax:name="FontName" ax:value="Times New Roman"/>
  <ax:ocxPr ax:name="FontHeight" ax:value="285"/>
  <ax:ocxPr ax:name="FontCharSet" ax:value="0"/>
  <ax:ocxPr ax:name="FontPitchAndFamily" ax:value="2"/>
</ax:ocx>
</file>

<file path=xl/activeX/activeX42.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1"/>
  <ax:ocxPr ax:name="Caption" ax:value="+"/>
  <ax:ocxPr ax:name="GroupName" ax:value="Pols8"/>
  <ax:ocxPr ax:name="FontName" ax:value="Times New Roman"/>
  <ax:ocxPr ax:name="FontHeight" ax:value="285"/>
  <ax:ocxPr ax:name="FontCharSet" ax:value="0"/>
  <ax:ocxPr ax:name="FontPitchAndFamily" ax:value="2"/>
</ax:ocx>
</file>

<file path=xl/activeX/activeX43.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0"/>
  <ax:ocxPr ax:name="Caption" ax:value="-"/>
  <ax:ocxPr ax:name="GroupName" ax:value="Pols7"/>
  <ax:ocxPr ax:name="FontName" ax:value="Times New Roman"/>
  <ax:ocxPr ax:name="FontHeight" ax:value="285"/>
  <ax:ocxPr ax:name="FontCharSet" ax:value="0"/>
  <ax:ocxPr ax:name="FontPitchAndFamily" ax:value="2"/>
</ax:ocx>
</file>

<file path=xl/activeX/activeX44.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1"/>
  <ax:ocxPr ax:name="Caption" ax:value="+"/>
  <ax:ocxPr ax:name="GroupName" ax:value="Pols7"/>
  <ax:ocxPr ax:name="FontName" ax:value="Times New Roman"/>
  <ax:ocxPr ax:name="FontHeight" ax:value="285"/>
  <ax:ocxPr ax:name="FontCharSet" ax:value="0"/>
  <ax:ocxPr ax:name="FontPitchAndFamily" ax:value="2"/>
</ax:ocx>
</file>

<file path=xl/activeX/activeX45.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0"/>
  <ax:ocxPr ax:name="Caption" ax:value="-"/>
  <ax:ocxPr ax:name="GroupName" ax:value="Pols6"/>
  <ax:ocxPr ax:name="FontName" ax:value="Times New Roman"/>
  <ax:ocxPr ax:name="FontHeight" ax:value="285"/>
  <ax:ocxPr ax:name="FontCharSet" ax:value="0"/>
  <ax:ocxPr ax:name="FontPitchAndFamily" ax:value="2"/>
</ax:ocx>
</file>

<file path=xl/activeX/activeX46.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1"/>
  <ax:ocxPr ax:name="Caption" ax:value="+"/>
  <ax:ocxPr ax:name="GroupName" ax:value="Pols6"/>
  <ax:ocxPr ax:name="FontName" ax:value="Times New Roman"/>
  <ax:ocxPr ax:name="FontHeight" ax:value="285"/>
  <ax:ocxPr ax:name="FontCharSet" ax:value="0"/>
  <ax:ocxPr ax:name="FontPitchAndFamily" ax:value="2"/>
</ax:ocx>
</file>

<file path=xl/activeX/activeX47.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0"/>
  <ax:ocxPr ax:name="Caption" ax:value="-"/>
  <ax:ocxPr ax:name="GroupName" ax:value="Pols5"/>
  <ax:ocxPr ax:name="FontName" ax:value="Times New Roman"/>
  <ax:ocxPr ax:name="FontHeight" ax:value="285"/>
  <ax:ocxPr ax:name="FontCharSet" ax:value="0"/>
  <ax:ocxPr ax:name="FontPitchAndFamily" ax:value="2"/>
</ax:ocx>
</file>

<file path=xl/activeX/activeX48.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1"/>
  <ax:ocxPr ax:name="Caption" ax:value="+"/>
  <ax:ocxPr ax:name="GroupName" ax:value="Pols5"/>
  <ax:ocxPr ax:name="FontName" ax:value="Times New Roman"/>
  <ax:ocxPr ax:name="FontHeight" ax:value="285"/>
  <ax:ocxPr ax:name="FontCharSet" ax:value="0"/>
  <ax:ocxPr ax:name="FontPitchAndFamily" ax:value="2"/>
</ax:ocx>
</file>

<file path=xl/activeX/activeX49.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0"/>
  <ax:ocxPr ax:name="Caption" ax:value="-"/>
  <ax:ocxPr ax:name="GroupName" ax:value="Pols4"/>
  <ax:ocxPr ax:name="FontName" ax:value="Times New Roman"/>
  <ax:ocxPr ax:name="FontHeight" ax:value="285"/>
  <ax:ocxPr ax:name="FontCharSet" ax:value="0"/>
  <ax:ocxPr ax:name="FontPitchAndFamily" ax:value="2"/>
</ax:ocx>
</file>

<file path=xl/activeX/activeX5.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111;767"/>
  <ax:ocxPr ax:name="Value" ax:value="0"/>
  <ax:ocxPr ax:name="Caption" ax:value="2"/>
  <ax:ocxPr ax:name="GroupName" ax:value="AmountSpkr"/>
  <ax:ocxPr ax:name="FontName" ax:value="Times New Roman"/>
  <ax:ocxPr ax:name="FontHeight" ax:value="285"/>
  <ax:ocxPr ax:name="FontCharSet" ax:value="0"/>
  <ax:ocxPr ax:name="FontPitchAndFamily" ax:value="2"/>
</ax:ocx>
</file>

<file path=xl/activeX/activeX50.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1"/>
  <ax:ocxPr ax:name="Caption" ax:value="+"/>
  <ax:ocxPr ax:name="GroupName" ax:value="Pols4"/>
  <ax:ocxPr ax:name="FontName" ax:value="Times New Roman"/>
  <ax:ocxPr ax:name="FontHeight" ax:value="285"/>
  <ax:ocxPr ax:name="FontCharSet" ax:value="0"/>
  <ax:ocxPr ax:name="FontPitchAndFamily" ax:value="2"/>
</ax:ocx>
</file>

<file path=xl/activeX/activeX51.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0"/>
  <ax:ocxPr ax:name="Caption" ax:value="-"/>
  <ax:ocxPr ax:name="GroupName" ax:value="Pols3"/>
  <ax:ocxPr ax:name="FontName" ax:value="Times New Roman"/>
  <ax:ocxPr ax:name="FontHeight" ax:value="285"/>
  <ax:ocxPr ax:name="FontCharSet" ax:value="0"/>
  <ax:ocxPr ax:name="FontPitchAndFamily" ax:value="2"/>
</ax:ocx>
</file>

<file path=xl/activeX/activeX52.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1"/>
  <ax:ocxPr ax:name="Caption" ax:value="+"/>
  <ax:ocxPr ax:name="GroupName" ax:value="Pols3"/>
  <ax:ocxPr ax:name="FontName" ax:value="Times New Roman"/>
  <ax:ocxPr ax:name="FontHeight" ax:value="285"/>
  <ax:ocxPr ax:name="FontCharSet" ax:value="0"/>
  <ax:ocxPr ax:name="FontPitchAndFamily" ax:value="2"/>
</ax:ocx>
</file>

<file path=xl/activeX/activeX53.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0"/>
  <ax:ocxPr ax:name="Caption" ax:value="-"/>
  <ax:ocxPr ax:name="GroupName" ax:value="Pols2"/>
  <ax:ocxPr ax:name="FontName" ax:value="Times New Roman"/>
  <ax:ocxPr ax:name="FontHeight" ax:value="285"/>
  <ax:ocxPr ax:name="FontCharSet" ax:value="0"/>
  <ax:ocxPr ax:name="FontPitchAndFamily" ax:value="2"/>
</ax:ocx>
</file>

<file path=xl/activeX/activeX54.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1"/>
  <ax:ocxPr ax:name="Caption" ax:value="+"/>
  <ax:ocxPr ax:name="GroupName" ax:value="Pols2"/>
  <ax:ocxPr ax:name="FontName" ax:value="Times New Roman"/>
  <ax:ocxPr ax:name="FontHeight" ax:value="285"/>
  <ax:ocxPr ax:name="FontCharSet" ax:value="0"/>
  <ax:ocxPr ax:name="FontPitchAndFamily" ax:value="2"/>
</ax:ocx>
</file>

<file path=xl/activeX/activeX55.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0"/>
  <ax:ocxPr ax:name="Caption" ax:value="-"/>
  <ax:ocxPr ax:name="GroupName" ax:value="Pols1"/>
  <ax:ocxPr ax:name="FontName" ax:value="Times New Roman"/>
  <ax:ocxPr ax:name="FontHeight" ax:value="285"/>
  <ax:ocxPr ax:name="FontCharSet" ax:value="0"/>
  <ax:ocxPr ax:name="FontPitchAndFamily" ax:value="2"/>
</ax:ocx>
</file>

<file path=xl/activeX/activeX56.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609"/>
  <ax:ocxPr ax:name="Value" ax:value="1"/>
  <ax:ocxPr ax:name="Caption" ax:value="+"/>
  <ax:ocxPr ax:name="GroupName" ax:value="Pols1"/>
  <ax:ocxPr ax:name="FontName" ax:value="Times New Roman"/>
  <ax:ocxPr ax:name="FontHeight" ax:value="285"/>
  <ax:ocxPr ax:name="FontCharSet" ax:value="0"/>
  <ax:ocxPr ax:name="FontPitchAndFamily" ax:value="2"/>
</ax:ocx>
</file>

<file path=xl/activeX/activeX57.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2117;847"/>
  <ax:ocxPr ax:name="Value" ax:value="0"/>
  <ax:ocxPr ax:name="Caption" ax:value="2.5deg"/>
  <ax:ocxPr ax:name="GroupName" ax:value="Degree Accuracy"/>
  <ax:ocxPr ax:name="FontName" ax:value="Times New Roman"/>
  <ax:ocxPr ax:name="FontHeight" ax:value="285"/>
  <ax:ocxPr ax:name="FontCharSet" ax:value="0"/>
  <ax:ocxPr ax:name="FontPitchAndFamily" ax:value="2"/>
</ax:ocx>
</file>

<file path=xl/activeX/activeX58.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2117;847"/>
  <ax:ocxPr ax:name="Value" ax:value="1"/>
  <ax:ocxPr ax:name="Caption" ax:value="5deg"/>
  <ax:ocxPr ax:name="GroupName" ax:value="Degree Accuracy"/>
  <ax:ocxPr ax:name="FontName" ax:value="Times New Roman"/>
  <ax:ocxPr ax:name="FontHeight" ax:value="285"/>
  <ax:ocxPr ax:name="FontCharSet" ax:value="0"/>
  <ax:ocxPr ax:name="FontPitchAndFamily" ax:value="2"/>
</ax:ocx>
</file>

<file path=xl/activeX/activeX59.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2117;847"/>
  <ax:ocxPr ax:name="Value" ax:value="0"/>
  <ax:ocxPr ax:name="Caption" ax:value="10deg"/>
  <ax:ocxPr ax:name="GroupName" ax:value="Degree Accuracy"/>
  <ax:ocxPr ax:name="FontName" ax:value="Times New Roman"/>
  <ax:ocxPr ax:name="FontHeight" ax:value="285"/>
  <ax:ocxPr ax:name="FontCharSet" ax:value="0"/>
  <ax:ocxPr ax:name="FontPitchAndFamily" ax:value="2"/>
</ax:ocx>
</file>

<file path=xl/activeX/activeX6.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3731;741"/>
  <ax:ocxPr ax:name="Value" ax:value="0"/>
  <ax:ocxPr ax:name="Caption" ax:value="Hyper Cardioid"/>
  <ax:ocxPr ax:name="GroupName" ax:value="Polar"/>
  <ax:ocxPr ax:name="FontName" ax:value="Times New Roman"/>
  <ax:ocxPr ax:name="FontHeight" ax:value="285"/>
  <ax:ocxPr ax:name="FontCharSet" ax:value="0"/>
  <ax:ocxPr ax:name="FontPitchAndFamily" ax:value="2"/>
</ax:ocx>
</file>

<file path=xl/activeX/activeX60.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693;661"/>
  <ax:ocxPr ax:name="Value" ax:value="1"/>
  <ax:ocxPr ax:name="Caption" ax:value="Feet"/>
  <ax:ocxPr ax:name="GroupName" ax:value="Units"/>
  <ax:ocxPr ax:name="FontName" ax:value="Times New Roman"/>
  <ax:ocxPr ax:name="FontHeight" ax:value="285"/>
  <ax:ocxPr ax:name="FontCharSet" ax:value="0"/>
  <ax:ocxPr ax:name="FontPitchAndFamily" ax:value="2"/>
</ax:ocx>
</file>

<file path=xl/activeX/activeX61.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931;661"/>
  <ax:ocxPr ax:name="Value" ax:value="0"/>
  <ax:ocxPr ax:name="Caption" ax:value="Meter"/>
  <ax:ocxPr ax:name="GroupName" ax:value="Units"/>
  <ax:ocxPr ax:name="FontName" ax:value="Times New Roman"/>
  <ax:ocxPr ax:name="FontHeight" ax:value="285"/>
  <ax:ocxPr ax:name="FontCharSet" ax:value="0"/>
  <ax:ocxPr ax:name="FontPitchAndFamily" ax:value="2"/>
</ax:ocx>
</file>

<file path=xl/activeX/activeX62.xml><?xml version="1.0" encoding="utf-8"?>
<ax:ocx xmlns:ax="http://schemas.microsoft.com/office/2006/activeX" xmlns:r="http://schemas.openxmlformats.org/officeDocument/2006/relationships" ax:classid="{D7053240-CE69-11CD-A777-00DD01143C57}" ax:persistence="persistPropertyBag">
  <ax:ocxPr ax:name="Caption" ax:value="CALCULATE"/>
  <ax:ocxPr ax:name="Size" ax:value="5953;1032"/>
  <ax:ocxPr ax:name="FontName" ax:value="Times New Roman"/>
  <ax:ocxPr ax:name="FontHeight" ax:value="285"/>
  <ax:ocxPr ax:name="FontCharSet" ax:value="0"/>
  <ax:ocxPr ax:name="FontPitchAndFamily" ax:value="2"/>
  <ax:ocxPr ax:name="ParagraphAlign" ax:value="3"/>
</ax:ocx>
</file>

<file path=xl/activeX/activeX63.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0"/>
  <ax:ocxPr ax:name="Caption" ax:value="on"/>
  <ax:ocxPr ax:name="GroupName" ax:value="pp1"/>
  <ax:ocxPr ax:name="FontName" ax:value="Times New Roman"/>
  <ax:ocxPr ax:name="FontHeight" ax:value="285"/>
  <ax:ocxPr ax:name="FontCharSet" ax:value="0"/>
  <ax:ocxPr ax:name="FontPitchAndFamily" ax:value="2"/>
</ax:ocx>
</file>

<file path=xl/activeX/activeX64.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1"/>
  <ax:ocxPr ax:name="Caption" ax:value="off"/>
  <ax:ocxPr ax:name="GroupName" ax:value="pp1"/>
  <ax:ocxPr ax:name="FontName" ax:value="Times New Roman"/>
  <ax:ocxPr ax:name="FontHeight" ax:value="285"/>
  <ax:ocxPr ax:name="FontCharSet" ax:value="0"/>
  <ax:ocxPr ax:name="FontPitchAndFamily" ax:value="2"/>
</ax:ocx>
</file>

<file path=xl/activeX/activeX65.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0"/>
  <ax:ocxPr ax:name="Caption" ax:value="on"/>
  <ax:ocxPr ax:name="GroupName" ax:value="pp2"/>
  <ax:ocxPr ax:name="FontName" ax:value="Times New Roman"/>
  <ax:ocxPr ax:name="FontHeight" ax:value="285"/>
  <ax:ocxPr ax:name="FontCharSet" ax:value="0"/>
  <ax:ocxPr ax:name="FontPitchAndFamily" ax:value="2"/>
</ax:ocx>
</file>

<file path=xl/activeX/activeX66.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1"/>
  <ax:ocxPr ax:name="Caption" ax:value="off"/>
  <ax:ocxPr ax:name="GroupName" ax:value="pp2"/>
  <ax:ocxPr ax:name="FontName" ax:value="Times New Roman"/>
  <ax:ocxPr ax:name="FontHeight" ax:value="285"/>
  <ax:ocxPr ax:name="FontCharSet" ax:value="0"/>
  <ax:ocxPr ax:name="FontPitchAndFamily" ax:value="2"/>
</ax:ocx>
</file>

<file path=xl/activeX/activeX67.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0"/>
  <ax:ocxPr ax:name="Caption" ax:value="on"/>
  <ax:ocxPr ax:name="GroupName" ax:value="pp3"/>
  <ax:ocxPr ax:name="FontName" ax:value="Times New Roman"/>
  <ax:ocxPr ax:name="FontHeight" ax:value="285"/>
  <ax:ocxPr ax:name="FontCharSet" ax:value="0"/>
  <ax:ocxPr ax:name="FontPitchAndFamily" ax:value="2"/>
</ax:ocx>
</file>

<file path=xl/activeX/activeX68.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1"/>
  <ax:ocxPr ax:name="Caption" ax:value="off"/>
  <ax:ocxPr ax:name="GroupName" ax:value="pp3"/>
  <ax:ocxPr ax:name="FontName" ax:value="Times New Roman"/>
  <ax:ocxPr ax:name="FontHeight" ax:value="285"/>
  <ax:ocxPr ax:name="FontCharSet" ax:value="0"/>
  <ax:ocxPr ax:name="FontPitchAndFamily" ax:value="2"/>
</ax:ocx>
</file>

<file path=xl/activeX/activeX69.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0"/>
  <ax:ocxPr ax:name="Caption" ax:value="on"/>
  <ax:ocxPr ax:name="GroupName" ax:value="pp4"/>
  <ax:ocxPr ax:name="FontName" ax:value="Times New Roman"/>
  <ax:ocxPr ax:name="FontHeight" ax:value="285"/>
  <ax:ocxPr ax:name="FontCharSet" ax:value="0"/>
  <ax:ocxPr ax:name="FontPitchAndFamily" ax:value="2"/>
</ax:ocx>
</file>

<file path=xl/activeX/activeX7.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2355;741"/>
  <ax:ocxPr ax:name="Value" ax:value="1"/>
  <ax:ocxPr ax:name="Caption" ax:value="Cardioid"/>
  <ax:ocxPr ax:name="GroupName" ax:value="Polar"/>
  <ax:ocxPr ax:name="FontName" ax:value="Times New Roman"/>
  <ax:ocxPr ax:name="FontHeight" ax:value="285"/>
  <ax:ocxPr ax:name="FontCharSet" ax:value="0"/>
  <ax:ocxPr ax:name="FontPitchAndFamily" ax:value="2"/>
</ax:ocx>
</file>

<file path=xl/activeX/activeX70.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1"/>
  <ax:ocxPr ax:name="Caption" ax:value="off"/>
  <ax:ocxPr ax:name="GroupName" ax:value="pp4"/>
  <ax:ocxPr ax:name="FontName" ax:value="Times New Roman"/>
  <ax:ocxPr ax:name="FontHeight" ax:value="285"/>
  <ax:ocxPr ax:name="FontCharSet" ax:value="0"/>
  <ax:ocxPr ax:name="FontPitchAndFamily" ax:value="2"/>
</ax:ocx>
</file>

<file path=xl/activeX/activeX71.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0"/>
  <ax:ocxPr ax:name="Caption" ax:value="on"/>
  <ax:ocxPr ax:name="GroupName" ax:value="pp5"/>
  <ax:ocxPr ax:name="FontName" ax:value="Times New Roman"/>
  <ax:ocxPr ax:name="FontHeight" ax:value="285"/>
  <ax:ocxPr ax:name="FontCharSet" ax:value="0"/>
  <ax:ocxPr ax:name="FontPitchAndFamily" ax:value="2"/>
</ax:ocx>
</file>

<file path=xl/activeX/activeX72.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1"/>
  <ax:ocxPr ax:name="Caption" ax:value="off"/>
  <ax:ocxPr ax:name="GroupName" ax:value="pp5"/>
  <ax:ocxPr ax:name="FontName" ax:value="Times New Roman"/>
  <ax:ocxPr ax:name="FontHeight" ax:value="285"/>
  <ax:ocxPr ax:name="FontCharSet" ax:value="0"/>
  <ax:ocxPr ax:name="FontPitchAndFamily" ax:value="2"/>
</ax:ocx>
</file>

<file path=xl/activeX/activeX73.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0"/>
  <ax:ocxPr ax:name="Caption" ax:value="on"/>
  <ax:ocxPr ax:name="GroupName" ax:value="pp6"/>
  <ax:ocxPr ax:name="FontName" ax:value="Times New Roman"/>
  <ax:ocxPr ax:name="FontHeight" ax:value="285"/>
  <ax:ocxPr ax:name="FontCharSet" ax:value="0"/>
  <ax:ocxPr ax:name="FontPitchAndFamily" ax:value="2"/>
</ax:ocx>
</file>

<file path=xl/activeX/activeX74.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1"/>
  <ax:ocxPr ax:name="Caption" ax:value="off"/>
  <ax:ocxPr ax:name="GroupName" ax:value="pp6"/>
  <ax:ocxPr ax:name="FontName" ax:value="Times New Roman"/>
  <ax:ocxPr ax:name="FontHeight" ax:value="285"/>
  <ax:ocxPr ax:name="FontCharSet" ax:value="0"/>
  <ax:ocxPr ax:name="FontPitchAndFamily" ax:value="2"/>
</ax:ocx>
</file>

<file path=xl/activeX/activeX75.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0"/>
  <ax:ocxPr ax:name="Caption" ax:value="on"/>
  <ax:ocxPr ax:name="GroupName" ax:value="pp7"/>
  <ax:ocxPr ax:name="FontName" ax:value="Times New Roman"/>
  <ax:ocxPr ax:name="FontHeight" ax:value="285"/>
  <ax:ocxPr ax:name="FontCharSet" ax:value="0"/>
  <ax:ocxPr ax:name="FontPitchAndFamily" ax:value="2"/>
</ax:ocx>
</file>

<file path=xl/activeX/activeX76.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1"/>
  <ax:ocxPr ax:name="Caption" ax:value="off"/>
  <ax:ocxPr ax:name="GroupName" ax:value="pp7"/>
  <ax:ocxPr ax:name="FontName" ax:value="Times New Roman"/>
  <ax:ocxPr ax:name="FontHeight" ax:value="285"/>
  <ax:ocxPr ax:name="FontCharSet" ax:value="0"/>
  <ax:ocxPr ax:name="FontPitchAndFamily" ax:value="2"/>
</ax:ocx>
</file>

<file path=xl/activeX/activeX77.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0"/>
  <ax:ocxPr ax:name="Caption" ax:value="on"/>
  <ax:ocxPr ax:name="GroupName" ax:value="pp8"/>
  <ax:ocxPr ax:name="FontName" ax:value="Times New Roman"/>
  <ax:ocxPr ax:name="FontHeight" ax:value="285"/>
  <ax:ocxPr ax:name="FontCharSet" ax:value="0"/>
  <ax:ocxPr ax:name="FontPitchAndFamily" ax:value="2"/>
</ax:ocx>
</file>

<file path=xl/activeX/activeX78.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1"/>
  <ax:ocxPr ax:name="Caption" ax:value="off"/>
  <ax:ocxPr ax:name="GroupName" ax:value="pp8"/>
  <ax:ocxPr ax:name="FontName" ax:value="Times New Roman"/>
  <ax:ocxPr ax:name="FontHeight" ax:value="285"/>
  <ax:ocxPr ax:name="FontCharSet" ax:value="0"/>
  <ax:ocxPr ax:name="FontPitchAndFamily" ax:value="2"/>
</ax:ocx>
</file>

<file path=xl/activeX/activeX79.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0"/>
  <ax:ocxPr ax:name="Caption" ax:value="on"/>
  <ax:ocxPr ax:name="GroupName" ax:value="pp9"/>
  <ax:ocxPr ax:name="FontName" ax:value="Times New Roman"/>
  <ax:ocxPr ax:name="FontHeight" ax:value="285"/>
  <ax:ocxPr ax:name="FontCharSet" ax:value="0"/>
  <ax:ocxPr ax:name="FontPitchAndFamily" ax:value="2"/>
</ax:ocx>
</file>

<file path=xl/activeX/activeX8.xml><?xml version="1.0" encoding="utf-8"?>
<ax:ocx xmlns:ax="http://schemas.microsoft.com/office/2006/activeX" xmlns:r="http://schemas.openxmlformats.org/officeDocument/2006/relationships" ax:classid="{D7053240-CE69-11CD-A777-00DD01143C57}" ax:persistence="persistPropertyBag">
  <ax:ocxPr ax:name="ForeColor" ax:value="0"/>
  <ax:ocxPr ax:name="Caption" ax:value="Calculate"/>
  <ax:ocxPr ax:name="Size" ax:value="4683;1005"/>
  <ax:ocxPr ax:name="FontName" ax:value="Times New Roman"/>
  <ax:ocxPr ax:name="FontHeight" ax:value="285"/>
  <ax:ocxPr ax:name="FontCharSet" ax:value="0"/>
  <ax:ocxPr ax:name="FontPitchAndFamily" ax:value="2"/>
  <ax:ocxPr ax:name="ParagraphAlign" ax:value="3"/>
</ax:ocx>
</file>

<file path=xl/activeX/activeX80.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1"/>
  <ax:ocxPr ax:name="Caption" ax:value="off"/>
  <ax:ocxPr ax:name="GroupName" ax:value="pp9"/>
  <ax:ocxPr ax:name="FontName" ax:value="Times New Roman"/>
  <ax:ocxPr ax:name="FontHeight" ax:value="285"/>
  <ax:ocxPr ax:name="FontCharSet" ax:value="0"/>
  <ax:ocxPr ax:name="FontPitchAndFamily" ax:value="2"/>
</ax:ocx>
</file>

<file path=xl/activeX/activeX81.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0"/>
  <ax:ocxPr ax:name="Caption" ax:value="on"/>
  <ax:ocxPr ax:name="GroupName" ax:value="pp10"/>
  <ax:ocxPr ax:name="FontName" ax:value="Times New Roman"/>
  <ax:ocxPr ax:name="FontHeight" ax:value="285"/>
  <ax:ocxPr ax:name="FontCharSet" ax:value="0"/>
  <ax:ocxPr ax:name="FontPitchAndFamily" ax:value="2"/>
</ax:ocx>
</file>

<file path=xl/activeX/activeX82.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349;714"/>
  <ax:ocxPr ax:name="Value" ax:value="1"/>
  <ax:ocxPr ax:name="Caption" ax:value="off"/>
  <ax:ocxPr ax:name="GroupName" ax:value="pp10"/>
  <ax:ocxPr ax:name="FontName" ax:value="Times New Roman"/>
  <ax:ocxPr ax:name="FontHeight" ax:value="285"/>
  <ax:ocxPr ax:name="FontCharSet" ax:value="0"/>
  <ax:ocxPr ax:name="FontPitchAndFamily" ax:value="2"/>
</ax:ocx>
</file>

<file path=xl/activeX/activeX83.xml><?xml version="1.0" encoding="utf-8"?>
<ax:ocx xmlns:ax="http://schemas.microsoft.com/office/2006/activeX" xmlns:r="http://schemas.openxmlformats.org/officeDocument/2006/relationships" ax:classid="{DFD181E0-5E2F-11CE-A449-00AA004A803D}" ax:persistence="persistPropertyBag">
  <ax:ocxPr ax:name="ForeColor" ax:value="16777215"/>
  <ax:ocxPr ax:name="BackColor" ax:value="0"/>
  <ax:ocxPr ax:name="Size" ax:value="10583;556"/>
  <ax:ocxPr ax:name="Min" ax:value="10"/>
  <ax:ocxPr ax:name="Max" ax:value="2000"/>
  <ax:ocxPr ax:name="Position" ax:value="100"/>
</ax:ocx>
</file>

<file path=xl/activeX/activeX84.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2117;847"/>
  <ax:ocxPr ax:name="Value" ax:value="1"/>
  <ax:ocxPr ax:name="Caption" ax:value="10dB"/>
  <ax:ocxPr ax:name="GroupName" ax:value="MajorUnit"/>
  <ax:ocxPr ax:name="FontName" ax:value="Times New Roman"/>
  <ax:ocxPr ax:name="FontHeight" ax:value="285"/>
  <ax:ocxPr ax:name="FontCharSet" ax:value="0"/>
  <ax:ocxPr ax:name="FontPitchAndFamily" ax:value="2"/>
</ax:ocx>
</file>

<file path=xl/activeX/activeX85.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2117;847"/>
  <ax:ocxPr ax:name="Value" ax:value="0"/>
  <ax:ocxPr ax:name="Caption" ax:value="6dB"/>
  <ax:ocxPr ax:name="GroupName" ax:value="MajorUnit"/>
  <ax:ocxPr ax:name="FontName" ax:value="Times New Roman"/>
  <ax:ocxPr ax:name="FontHeight" ax:value="285"/>
  <ax:ocxPr ax:name="FontCharSet" ax:value="0"/>
  <ax:ocxPr ax:name="FontPitchAndFamily" ax:value="2"/>
</ax:ocx>
</file>

<file path=xl/activeX/activeX86.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3175;873"/>
  <ax:ocxPr ax:name="Value" ax:value="1"/>
  <ax:ocxPr ax:name="Caption" ax:value="YX plane"/>
  <ax:ocxPr ax:name="GroupName" ax:value="Secondgraphstuff"/>
  <ax:ocxPr ax:name="FontName" ax:value="Times New Roman"/>
  <ax:ocxPr ax:name="FontHeight" ax:value="285"/>
  <ax:ocxPr ax:name="FontCharSet" ax:value="0"/>
  <ax:ocxPr ax:name="FontPitchAndFamily" ax:value="2"/>
</ax:ocx>
</file>

<file path=xl/activeX/activeX87.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3175;873"/>
  <ax:ocxPr ax:name="Value" ax:value="0"/>
  <ax:ocxPr ax:name="Caption" ax:value="ZY plane"/>
  <ax:ocxPr ax:name="GroupName" ax:value="Secondgraphstuff"/>
  <ax:ocxPr ax:name="FontName" ax:value="Times New Roman"/>
  <ax:ocxPr ax:name="FontHeight" ax:value="285"/>
  <ax:ocxPr ax:name="FontCharSet" ax:value="0"/>
  <ax:ocxPr ax:name="FontPitchAndFamily" ax:value="2"/>
</ax:ocx>
</file>

<file path=xl/activeX/activeX88.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3175;873"/>
  <ax:ocxPr ax:name="Value" ax:value="0"/>
  <ax:ocxPr ax:name="Caption" ax:value="ZX plane"/>
  <ax:ocxPr ax:name="GroupName" ax:value="Secondgraphstuff"/>
  <ax:ocxPr ax:name="FontName" ax:value="Times New Roman"/>
  <ax:ocxPr ax:name="FontHeight" ax:value="285"/>
  <ax:ocxPr ax:name="FontCharSet" ax:value="0"/>
  <ax:ocxPr ax:name="FontPitchAndFamily" ax:value="2"/>
</ax:ocx>
</file>

<file path=xl/activeX/activeX89.xml><?xml version="1.0" encoding="utf-8"?>
<ax:ocx xmlns:ax="http://schemas.microsoft.com/office/2006/activeX" xmlns:r="http://schemas.openxmlformats.org/officeDocument/2006/relationships" ax:classid="{D7053240-CE69-11CD-A777-00DD01143C57}" ax:persistence="persistPropertyBag">
  <ax:ocxPr ax:name="Caption" ax:value="Find Frequencies"/>
  <ax:ocxPr ax:name="Size" ax:value="3942;926"/>
  <ax:ocxPr ax:name="FontName" ax:value="Times New Roman"/>
  <ax:ocxPr ax:name="FontHeight" ax:value="285"/>
  <ax:ocxPr ax:name="FontCharSet" ax:value="0"/>
  <ax:ocxPr ax:name="FontPitchAndFamily" ax:value="2"/>
  <ax:ocxPr ax:name="ParagraphAlign" ax:value="3"/>
</ax:ocx>
</file>

<file path=xl/activeX/activeX9.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1984;635"/>
  <ax:ocxPr ax:name="Value" ax:value="0"/>
  <ax:ocxPr ax:name="Caption" ax:value="Meter"/>
  <ax:ocxPr ax:name="GroupName" ax:value="Unit-again"/>
  <ax:ocxPr ax:name="FontName" ax:value="Times New Roman"/>
  <ax:ocxPr ax:name="FontHeight" ax:value="285"/>
  <ax:ocxPr ax:name="FontCharSet" ax:value="0"/>
  <ax:ocxPr ax:name="FontPitchAndFamily" ax:value="2"/>
</ax:ocx>
</file>

<file path=xl/activeX/activeX90.xml><?xml version="1.0" encoding="utf-8"?>
<ax:ocx xmlns:ax="http://schemas.microsoft.com/office/2006/activeX" xmlns:r="http://schemas.openxmlformats.org/officeDocument/2006/relationships" ax:classid="{D7053240-CE69-11CD-A777-00DD01143C57}" ax:persistence="persistPropertyBag">
  <ax:ocxPr ax:name="Caption" ax:value="Calculate Polar A"/>
  <ax:ocxPr ax:name="Size" ax:value="5318;1164"/>
  <ax:ocxPr ax:name="FontName" ax:value="Times New Roman"/>
  <ax:ocxPr ax:name="FontHeight" ax:value="285"/>
  <ax:ocxPr ax:name="FontCharSet" ax:value="0"/>
  <ax:ocxPr ax:name="FontPitchAndFamily" ax:value="2"/>
  <ax:ocxPr ax:name="ParagraphAlign" ax:value="3"/>
</ax:ocx>
</file>

<file path=xl/activeX/activeX91.xml><?xml version="1.0" encoding="utf-8"?>
<ax:ocx xmlns:ax="http://schemas.microsoft.com/office/2006/activeX" xmlns:r="http://schemas.openxmlformats.org/officeDocument/2006/relationships" ax:classid="{79176FB0-B7F2-11CE-97EF-00AA006D2776}" ax:persistence="persistPropertyBag">
  <ax:ocxPr ax:name="ForeColor" ax:value="16777215"/>
  <ax:ocxPr ax:name="BackColor" ax:value="0"/>
  <ax:ocxPr ax:name="Size" ax:value="503;820"/>
  <ax:ocxPr ax:name="Max" ax:value="60"/>
  <ax:ocxPr ax:name="Position" ax:value="20"/>
  <ax:ocxPr ax:name="SmallChange" ax:value="5"/>
</ax:ocx>
</file>

<file path=xl/activeX/activeX92.xml><?xml version="1.0" encoding="utf-8"?>
<ax:ocx xmlns:ax="http://schemas.microsoft.com/office/2006/activeX" xmlns:r="http://schemas.openxmlformats.org/officeDocument/2006/relationships" ax:classid="{79176FB0-B7F2-11CE-97EF-00AA006D2776}" ax:persistence="persistPropertyBag">
  <ax:ocxPr ax:name="ForeColor" ax:value="16777215"/>
  <ax:ocxPr ax:name="BackColor" ax:value="0"/>
  <ax:ocxPr ax:name="Size" ax:value="503;820"/>
  <ax:ocxPr ax:name="Max" ax:value="60"/>
  <ax:ocxPr ax:name="Position" ax:value="20"/>
  <ax:ocxPr ax:name="SmallChange" ax:value="5"/>
</ax:ocx>
</file>

<file path=xl/activeX/activeX93.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6165;688"/>
  <ax:ocxPr ax:name="Value" ax:value="1"/>
  <ax:ocxPr ax:name="Caption" ax:value="Nearest Source to Listener"/>
  <ax:ocxPr ax:name="GroupName" ax:value="Refrefref"/>
  <ax:ocxPr ax:name="FontName" ax:value="Times New Roman"/>
  <ax:ocxPr ax:name="FontHeight" ax:value="225"/>
  <ax:ocxPr ax:name="FontCharSet" ax:value="0"/>
  <ax:ocxPr ax:name="FontPitchAndFamily" ax:value="2"/>
</ax:ocx>
</file>

<file path=xl/activeX/activeX94.xml><?xml version="1.0" encoding="utf-8"?>
<ax:ocx xmlns:ax="http://schemas.microsoft.com/office/2006/activeX" xmlns:r="http://schemas.openxmlformats.org/officeDocument/2006/relationships" ax:classid="{8BD21D50-EC42-11CE-9E0D-00AA006002F3}" ax:persistence="persistPropertyBag">
  <ax:ocxPr ax:name="BackColor" ax:value="0"/>
  <ax:ocxPr ax:name="ForeColor" ax:value="16777215"/>
  <ax:ocxPr ax:name="DisplayStyle" ax:value="5"/>
  <ax:ocxPr ax:name="Size" ax:value="4577;688"/>
  <ax:ocxPr ax:name="Value" ax:value="0"/>
  <ax:ocxPr ax:name="Caption" ax:value="Point of Origin"/>
  <ax:ocxPr ax:name="GroupName" ax:value="Refrefref"/>
  <ax:ocxPr ax:name="FontName" ax:value="Times New Roman"/>
  <ax:ocxPr ax:name="FontHeight" ax:value="225"/>
  <ax:ocxPr ax:name="FontCharSet" ax:value="0"/>
  <ax:ocxPr ax:name="FontPitchAndFamily" ax:value="2"/>
</ax:ocx>
</file>

<file path=xl/activeX/activeX95.xml><?xml version="1.0" encoding="utf-8"?>
<ax:ocx xmlns:ax="http://schemas.microsoft.com/office/2006/activeX" xmlns:r="http://schemas.openxmlformats.org/officeDocument/2006/relationships" ax:classid="{8BD21D40-EC42-11CE-9E0D-00AA006002F3}" ax:persistence="persistPropertyBag">
  <ax:ocxPr ax:name="BackColor" ax:value="0"/>
  <ax:ocxPr ax:name="ForeColor" ax:value="16777215"/>
  <ax:ocxPr ax:name="DisplayStyle" ax:value="4"/>
  <ax:ocxPr ax:name="Size" ax:value="1746;767"/>
  <ax:ocxPr ax:name="Value" ax:value="1"/>
  <ax:ocxPr ax:name="Caption" ax:value="Y/N"/>
  <ax:ocxPr ax:name="GroupName" ax:value="Frequency Response"/>
  <ax:ocxPr ax:name="FontName" ax:value="Times New Roman"/>
  <ax:ocxPr ax:name="FontHeight" ax:value="285"/>
  <ax:ocxPr ax:name="FontCharSet" ax:value="0"/>
  <ax:ocxPr ax:name="FontPitchAndFamily" ax:value="2"/>
</ax:ocx>
</file>

<file path=xl/activeX/activeX96.xml><?xml version="1.0" encoding="utf-8"?>
<ax:ocx xmlns:ax="http://schemas.microsoft.com/office/2006/activeX" xmlns:r="http://schemas.openxmlformats.org/officeDocument/2006/relationships" ax:classid="{D7053240-CE69-11CD-A777-00DD01143C57}" ax:persistence="persistPropertyBag">
  <ax:ocxPr ax:name="Caption" ax:value="CALCULATE"/>
  <ax:ocxPr ax:name="Size" ax:value="4974;1270"/>
  <ax:ocxPr ax:name="FontName" ax:value="Times New Roman"/>
  <ax:ocxPr ax:name="FontHeight" ax:value="225"/>
  <ax:ocxPr ax:name="FontCharSet" ax:value="0"/>
  <ax:ocxPr ax:name="FontPitchAndFamily" ax:value="2"/>
  <ax:ocxPr ax:name="ParagraphAlign" ax:value="3"/>
</ax:ocx>
</file>

<file path=xl/activeX/activeX97.xml><?xml version="1.0" encoding="utf-8"?>
<ax:ocx xmlns:ax="http://schemas.microsoft.com/office/2006/activeX" xmlns:r="http://schemas.openxmlformats.org/officeDocument/2006/relationships" ax:classid="{8BD21D50-EC42-11CE-9E0D-00AA006002F3}" ax:persistence="persistPropertyBag">
  <ax:ocxPr ax:name="BackColor" ax:value="2147483649"/>
  <ax:ocxPr ax:name="ForeColor" ax:value="2147483653"/>
  <ax:ocxPr ax:name="DisplayStyle" ax:value="5"/>
  <ax:ocxPr ax:name="Size" ax:value="2037;688"/>
  <ax:ocxPr ax:name="Value" ax:value="0"/>
  <ax:ocxPr ax:name="Caption" ax:value="64"/>
  <ax:ocxPr ax:name="GroupName" ax:value="NOS"/>
  <ax:ocxPr ax:name="FontName" ax:value="Times New Roman"/>
  <ax:ocxPr ax:name="FontHeight" ax:value="225"/>
  <ax:ocxPr ax:name="FontCharSet" ax:value="0"/>
  <ax:ocxPr ax:name="FontPitchAndFamily" ax:value="2"/>
</ax:ocx>
</file>

<file path=xl/activeX/activeX98.xml><?xml version="1.0" encoding="utf-8"?>
<ax:ocx xmlns:ax="http://schemas.microsoft.com/office/2006/activeX" xmlns:r="http://schemas.openxmlformats.org/officeDocument/2006/relationships" ax:classid="{8BD21D50-EC42-11CE-9E0D-00AA006002F3}" ax:persistence="persistPropertyBag">
  <ax:ocxPr ax:name="BackColor" ax:value="2147483649"/>
  <ax:ocxPr ax:name="ForeColor" ax:value="2147483653"/>
  <ax:ocxPr ax:name="DisplayStyle" ax:value="5"/>
  <ax:ocxPr ax:name="Size" ax:value="2037;688"/>
  <ax:ocxPr ax:name="Value" ax:value="1"/>
  <ax:ocxPr ax:name="Caption" ax:value="128"/>
  <ax:ocxPr ax:name="GroupName" ax:value="NOS"/>
  <ax:ocxPr ax:name="FontName" ax:value="Times New Roman"/>
  <ax:ocxPr ax:name="FontHeight" ax:value="225"/>
  <ax:ocxPr ax:name="FontCharSet" ax:value="0"/>
  <ax:ocxPr ax:name="FontPitchAndFamily" ax:value="2"/>
</ax:ocx>
</file>

<file path=xl/activeX/activeX99.xml><?xml version="1.0" encoding="utf-8"?>
<ax:ocx xmlns:ax="http://schemas.microsoft.com/office/2006/activeX" xmlns:r="http://schemas.openxmlformats.org/officeDocument/2006/relationships" ax:classid="{8BD21D50-EC42-11CE-9E0D-00AA006002F3}" ax:persistence="persistPropertyBag">
  <ax:ocxPr ax:name="BackColor" ax:value="2147483649"/>
  <ax:ocxPr ax:name="ForeColor" ax:value="2147483653"/>
  <ax:ocxPr ax:name="DisplayStyle" ax:value="5"/>
  <ax:ocxPr ax:name="Size" ax:value="2037;688"/>
  <ax:ocxPr ax:name="Value" ax:value="0"/>
  <ax:ocxPr ax:name="Caption" ax:value="256"/>
  <ax:ocxPr ax:name="GroupName" ax:value="NOS"/>
  <ax:ocxPr ax:name="FontName" ax:value="Times New Roman"/>
  <ax:ocxPr ax:name="FontHeight" ax:value="225"/>
  <ax:ocxPr ax:name="FontCharSet" ax:value="0"/>
  <ax:ocxPr ax:name="FontPitchAndFamily" ax:value="2"/>
</ax:ocx>
</file>

<file path=xl/charts/chart1.xml><?xml version="1.0" encoding="utf-8"?>
<c:chartSpace xmlns:c="http://schemas.openxmlformats.org/drawingml/2006/chart" xmlns:a="http://schemas.openxmlformats.org/drawingml/2006/main" xmlns:r="http://schemas.openxmlformats.org/officeDocument/2006/relationships">
  <c:lang val="en-US"/>
  <c:chart>
    <c:plotArea>
      <c:layout/>
      <c:radarChart>
        <c:radarStyle val="marker"/>
        <c:ser>
          <c:idx val="0"/>
          <c:order val="0"/>
          <c:marker>
            <c:symbol val="none"/>
          </c:marker>
          <c:cat>
            <c:numRef>
              <c:f>Calculator!$AB$1:$AB$24</c:f>
              <c:numCache>
                <c:formatCode>General</c:formatCode>
                <c:ptCount val="24"/>
                <c:pt idx="0">
                  <c:v>0</c:v>
                </c:pt>
                <c:pt idx="1">
                  <c:v>15</c:v>
                </c:pt>
                <c:pt idx="2">
                  <c:v>30</c:v>
                </c:pt>
                <c:pt idx="3">
                  <c:v>45</c:v>
                </c:pt>
                <c:pt idx="4">
                  <c:v>60</c:v>
                </c:pt>
                <c:pt idx="5">
                  <c:v>75</c:v>
                </c:pt>
                <c:pt idx="6">
                  <c:v>90</c:v>
                </c:pt>
                <c:pt idx="7">
                  <c:v>105</c:v>
                </c:pt>
                <c:pt idx="8">
                  <c:v>120</c:v>
                </c:pt>
                <c:pt idx="9">
                  <c:v>135</c:v>
                </c:pt>
                <c:pt idx="10">
                  <c:v>150</c:v>
                </c:pt>
                <c:pt idx="11">
                  <c:v>165</c:v>
                </c:pt>
                <c:pt idx="12">
                  <c:v>180</c:v>
                </c:pt>
                <c:pt idx="13">
                  <c:v>195</c:v>
                </c:pt>
                <c:pt idx="14">
                  <c:v>210</c:v>
                </c:pt>
                <c:pt idx="15">
                  <c:v>225</c:v>
                </c:pt>
                <c:pt idx="16">
                  <c:v>240</c:v>
                </c:pt>
                <c:pt idx="17">
                  <c:v>255</c:v>
                </c:pt>
                <c:pt idx="18">
                  <c:v>270</c:v>
                </c:pt>
                <c:pt idx="19">
                  <c:v>285</c:v>
                </c:pt>
                <c:pt idx="20">
                  <c:v>300</c:v>
                </c:pt>
                <c:pt idx="21">
                  <c:v>315</c:v>
                </c:pt>
                <c:pt idx="22">
                  <c:v>330</c:v>
                </c:pt>
                <c:pt idx="23">
                  <c:v>345</c:v>
                </c:pt>
              </c:numCache>
            </c:numRef>
          </c:cat>
          <c:val>
            <c:numRef>
              <c:f>Calculator!$AB$1:$AB$24</c:f>
              <c:numCache>
                <c:formatCode>General</c:formatCode>
                <c:ptCount val="24"/>
                <c:pt idx="0">
                  <c:v>0</c:v>
                </c:pt>
                <c:pt idx="1">
                  <c:v>15</c:v>
                </c:pt>
                <c:pt idx="2">
                  <c:v>30</c:v>
                </c:pt>
                <c:pt idx="3">
                  <c:v>45</c:v>
                </c:pt>
                <c:pt idx="4">
                  <c:v>60</c:v>
                </c:pt>
                <c:pt idx="5">
                  <c:v>75</c:v>
                </c:pt>
                <c:pt idx="6">
                  <c:v>90</c:v>
                </c:pt>
                <c:pt idx="7">
                  <c:v>105</c:v>
                </c:pt>
                <c:pt idx="8">
                  <c:v>120</c:v>
                </c:pt>
                <c:pt idx="9">
                  <c:v>135</c:v>
                </c:pt>
                <c:pt idx="10">
                  <c:v>150</c:v>
                </c:pt>
                <c:pt idx="11">
                  <c:v>165</c:v>
                </c:pt>
                <c:pt idx="12">
                  <c:v>180</c:v>
                </c:pt>
                <c:pt idx="13">
                  <c:v>195</c:v>
                </c:pt>
                <c:pt idx="14">
                  <c:v>210</c:v>
                </c:pt>
                <c:pt idx="15">
                  <c:v>225</c:v>
                </c:pt>
                <c:pt idx="16">
                  <c:v>240</c:v>
                </c:pt>
                <c:pt idx="17">
                  <c:v>255</c:v>
                </c:pt>
                <c:pt idx="18">
                  <c:v>270</c:v>
                </c:pt>
                <c:pt idx="19">
                  <c:v>285</c:v>
                </c:pt>
                <c:pt idx="20">
                  <c:v>300</c:v>
                </c:pt>
                <c:pt idx="21">
                  <c:v>315</c:v>
                </c:pt>
                <c:pt idx="22">
                  <c:v>330</c:v>
                </c:pt>
                <c:pt idx="23">
                  <c:v>345</c:v>
                </c:pt>
              </c:numCache>
            </c:numRef>
          </c:val>
        </c:ser>
        <c:axId val="70689920"/>
        <c:axId val="70691456"/>
      </c:radarChart>
      <c:catAx>
        <c:axId val="70689920"/>
        <c:scaling>
          <c:orientation val="minMax"/>
        </c:scaling>
        <c:axPos val="b"/>
        <c:majorGridlines/>
        <c:numFmt formatCode="General" sourceLinked="1"/>
        <c:tickLblPos val="nextTo"/>
        <c:txPr>
          <a:bodyPr/>
          <a:lstStyle/>
          <a:p>
            <a:pPr>
              <a:defRPr baseline="0">
                <a:solidFill>
                  <a:schemeClr val="bg1"/>
                </a:solidFill>
              </a:defRPr>
            </a:pPr>
            <a:endParaRPr lang="en-US"/>
          </a:p>
        </c:txPr>
        <c:crossAx val="70691456"/>
        <c:crosses val="autoZero"/>
        <c:auto val="1"/>
        <c:lblAlgn val="ctr"/>
        <c:lblOffset val="100"/>
      </c:catAx>
      <c:valAx>
        <c:axId val="70691456"/>
        <c:scaling>
          <c:orientation val="minMax"/>
          <c:max val="0"/>
          <c:min val="-50"/>
        </c:scaling>
        <c:axPos val="l"/>
        <c:majorGridlines/>
        <c:numFmt formatCode="General" sourceLinked="1"/>
        <c:majorTickMark val="cross"/>
        <c:tickLblPos val="nextTo"/>
        <c:spPr>
          <a:noFill/>
        </c:spPr>
        <c:txPr>
          <a:bodyPr rot="-1800000"/>
          <a:lstStyle/>
          <a:p>
            <a:pPr>
              <a:defRPr baseline="0">
                <a:solidFill>
                  <a:schemeClr val="bg1"/>
                </a:solidFill>
              </a:defRPr>
            </a:pPr>
            <a:endParaRPr lang="en-US"/>
          </a:p>
        </c:txPr>
        <c:crossAx val="70689920"/>
        <c:crosses val="autoZero"/>
        <c:crossBetween val="between"/>
        <c:majorUnit val="10"/>
      </c:valAx>
      <c:spPr>
        <a:solidFill>
          <a:sysClr val="windowText" lastClr="000000"/>
        </a:solidFill>
        <a:ln>
          <a:noFill/>
        </a:ln>
      </c:spPr>
    </c:plotArea>
    <c:plotVisOnly val="1"/>
  </c:chart>
  <c:spPr>
    <a:solidFill>
      <a:schemeClr val="tx1"/>
    </a:solidFill>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autoTitleDeleted val="1"/>
    <c:plotArea>
      <c:layout/>
      <c:scatterChart>
        <c:scatterStyle val="lineMarker"/>
        <c:ser>
          <c:idx val="0"/>
          <c:order val="0"/>
          <c:tx>
            <c:v>Position</c:v>
          </c:tx>
          <c:spPr>
            <a:ln w="28575">
              <a:noFill/>
            </a:ln>
          </c:spPr>
          <c:xVal>
            <c:numRef>
              <c:f>Calculator!$E$22:$E$32</c:f>
              <c:numCache>
                <c:formatCode>0.0</c:formatCode>
                <c:ptCount val="11"/>
                <c:pt idx="0">
                  <c:v>0</c:v>
                </c:pt>
                <c:pt idx="1">
                  <c:v>0</c:v>
                </c:pt>
                <c:pt idx="2">
                  <c:v>0</c:v>
                </c:pt>
                <c:pt idx="3">
                  <c:v>0</c:v>
                </c:pt>
                <c:pt idx="4">
                  <c:v>0</c:v>
                </c:pt>
                <c:pt idx="5">
                  <c:v>0</c:v>
                </c:pt>
                <c:pt idx="6">
                  <c:v>0</c:v>
                </c:pt>
                <c:pt idx="7">
                  <c:v>0</c:v>
                </c:pt>
                <c:pt idx="8">
                  <c:v>0</c:v>
                </c:pt>
                <c:pt idx="9">
                  <c:v>0</c:v>
                </c:pt>
              </c:numCache>
            </c:numRef>
          </c:xVal>
          <c:yVal>
            <c:numRef>
              <c:f>Calculator!$D$22:$D$32</c:f>
              <c:numCache>
                <c:formatCode>0.0</c:formatCode>
                <c:ptCount val="11"/>
                <c:pt idx="0">
                  <c:v>0</c:v>
                </c:pt>
                <c:pt idx="1">
                  <c:v>0</c:v>
                </c:pt>
                <c:pt idx="2">
                  <c:v>0</c:v>
                </c:pt>
                <c:pt idx="3">
                  <c:v>0</c:v>
                </c:pt>
                <c:pt idx="4">
                  <c:v>0</c:v>
                </c:pt>
                <c:pt idx="5">
                  <c:v>0</c:v>
                </c:pt>
                <c:pt idx="6">
                  <c:v>0</c:v>
                </c:pt>
                <c:pt idx="7">
                  <c:v>0</c:v>
                </c:pt>
                <c:pt idx="8">
                  <c:v>0</c:v>
                </c:pt>
                <c:pt idx="9">
                  <c:v>0</c:v>
                </c:pt>
              </c:numCache>
            </c:numRef>
          </c:yVal>
        </c:ser>
        <c:axId val="70861568"/>
        <c:axId val="70863104"/>
      </c:scatterChart>
      <c:valAx>
        <c:axId val="70861568"/>
        <c:scaling>
          <c:orientation val="minMax"/>
        </c:scaling>
        <c:axPos val="b"/>
        <c:numFmt formatCode="0.0" sourceLinked="1"/>
        <c:majorTickMark val="none"/>
        <c:tickLblPos val="nextTo"/>
        <c:txPr>
          <a:bodyPr/>
          <a:lstStyle/>
          <a:p>
            <a:pPr>
              <a:defRPr baseline="0">
                <a:solidFill>
                  <a:schemeClr val="bg1"/>
                </a:solidFill>
              </a:defRPr>
            </a:pPr>
            <a:endParaRPr lang="en-US"/>
          </a:p>
        </c:txPr>
        <c:crossAx val="70863104"/>
        <c:crosses val="autoZero"/>
        <c:crossBetween val="midCat"/>
      </c:valAx>
      <c:valAx>
        <c:axId val="70863104"/>
        <c:scaling>
          <c:orientation val="minMax"/>
        </c:scaling>
        <c:axPos val="l"/>
        <c:numFmt formatCode="0.0" sourceLinked="1"/>
        <c:majorTickMark val="none"/>
        <c:tickLblPos val="nextTo"/>
        <c:spPr>
          <a:solidFill>
            <a:schemeClr val="tx1"/>
          </a:solidFill>
        </c:spPr>
        <c:txPr>
          <a:bodyPr/>
          <a:lstStyle/>
          <a:p>
            <a:pPr>
              <a:defRPr baseline="0">
                <a:solidFill>
                  <a:schemeClr val="bg1"/>
                </a:solidFill>
              </a:defRPr>
            </a:pPr>
            <a:endParaRPr lang="en-US"/>
          </a:p>
        </c:txPr>
        <c:crossAx val="70861568"/>
        <c:crosses val="autoZero"/>
        <c:crossBetween val="midCat"/>
      </c:valAx>
      <c:spPr>
        <a:solidFill>
          <a:sysClr val="windowText" lastClr="000000"/>
        </a:solidFill>
      </c:spPr>
    </c:plotArea>
    <c:plotVisOnly val="1"/>
  </c:chart>
  <c:spPr>
    <a:solidFill>
      <a:schemeClr val="tx1"/>
    </a:solidFill>
    <a:ln>
      <a:no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autoTitleDeleted val="1"/>
    <c:plotArea>
      <c:layout/>
      <c:scatterChart>
        <c:scatterStyle val="lineMarker"/>
        <c:ser>
          <c:idx val="0"/>
          <c:order val="0"/>
          <c:tx>
            <c:v>Position</c:v>
          </c:tx>
          <c:spPr>
            <a:ln w="28575">
              <a:noFill/>
            </a:ln>
          </c:spPr>
          <c:xVal>
            <c:numRef>
              <c:f>Calculator!$F$22:$F$32</c:f>
              <c:numCache>
                <c:formatCode>0.0</c:formatCode>
                <c:ptCount val="11"/>
                <c:pt idx="0">
                  <c:v>0</c:v>
                </c:pt>
                <c:pt idx="1">
                  <c:v>0</c:v>
                </c:pt>
                <c:pt idx="2">
                  <c:v>0</c:v>
                </c:pt>
                <c:pt idx="3">
                  <c:v>0</c:v>
                </c:pt>
                <c:pt idx="4">
                  <c:v>0</c:v>
                </c:pt>
                <c:pt idx="5">
                  <c:v>0</c:v>
                </c:pt>
                <c:pt idx="6">
                  <c:v>0</c:v>
                </c:pt>
                <c:pt idx="7">
                  <c:v>0</c:v>
                </c:pt>
                <c:pt idx="8">
                  <c:v>0</c:v>
                </c:pt>
                <c:pt idx="9">
                  <c:v>0</c:v>
                </c:pt>
              </c:numCache>
            </c:numRef>
          </c:xVal>
          <c:yVal>
            <c:numRef>
              <c:f>Calculator!$E$22:$E$32</c:f>
              <c:numCache>
                <c:formatCode>0.0</c:formatCode>
                <c:ptCount val="11"/>
                <c:pt idx="0">
                  <c:v>0</c:v>
                </c:pt>
                <c:pt idx="1">
                  <c:v>0</c:v>
                </c:pt>
                <c:pt idx="2">
                  <c:v>0</c:v>
                </c:pt>
                <c:pt idx="3">
                  <c:v>0</c:v>
                </c:pt>
                <c:pt idx="4">
                  <c:v>0</c:v>
                </c:pt>
                <c:pt idx="5">
                  <c:v>0</c:v>
                </c:pt>
                <c:pt idx="6">
                  <c:v>0</c:v>
                </c:pt>
                <c:pt idx="7">
                  <c:v>0</c:v>
                </c:pt>
                <c:pt idx="8">
                  <c:v>0</c:v>
                </c:pt>
                <c:pt idx="9">
                  <c:v>0</c:v>
                </c:pt>
              </c:numCache>
            </c:numRef>
          </c:yVal>
        </c:ser>
        <c:axId val="70890624"/>
        <c:axId val="70892160"/>
      </c:scatterChart>
      <c:valAx>
        <c:axId val="70890624"/>
        <c:scaling>
          <c:orientation val="minMax"/>
        </c:scaling>
        <c:axPos val="b"/>
        <c:numFmt formatCode="0.0" sourceLinked="1"/>
        <c:majorTickMark val="none"/>
        <c:tickLblPos val="nextTo"/>
        <c:txPr>
          <a:bodyPr/>
          <a:lstStyle/>
          <a:p>
            <a:pPr>
              <a:defRPr baseline="0">
                <a:solidFill>
                  <a:schemeClr val="bg1"/>
                </a:solidFill>
              </a:defRPr>
            </a:pPr>
            <a:endParaRPr lang="en-US"/>
          </a:p>
        </c:txPr>
        <c:crossAx val="70892160"/>
        <c:crosses val="autoZero"/>
        <c:crossBetween val="midCat"/>
      </c:valAx>
      <c:valAx>
        <c:axId val="70892160"/>
        <c:scaling>
          <c:orientation val="minMax"/>
        </c:scaling>
        <c:axPos val="l"/>
        <c:numFmt formatCode="0.0" sourceLinked="1"/>
        <c:majorTickMark val="none"/>
        <c:tickLblPos val="nextTo"/>
        <c:txPr>
          <a:bodyPr/>
          <a:lstStyle/>
          <a:p>
            <a:pPr>
              <a:defRPr baseline="0">
                <a:solidFill>
                  <a:schemeClr val="bg1"/>
                </a:solidFill>
              </a:defRPr>
            </a:pPr>
            <a:endParaRPr lang="en-US"/>
          </a:p>
        </c:txPr>
        <c:crossAx val="70890624"/>
        <c:crosses val="autoZero"/>
        <c:crossBetween val="midCat"/>
      </c:valAx>
      <c:spPr>
        <a:solidFill>
          <a:schemeClr val="tx1"/>
        </a:solidFill>
      </c:spPr>
    </c:plotArea>
    <c:plotVisOnly val="1"/>
  </c:chart>
  <c:spPr>
    <a:solidFill>
      <a:sysClr val="windowText" lastClr="000000"/>
    </a:solidFill>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3930543215172358"/>
          <c:y val="0.13315052723672507"/>
          <c:w val="0.72719767762493548"/>
          <c:h val="0.72861521695753884"/>
        </c:manualLayout>
      </c:layout>
      <c:radarChart>
        <c:radarStyle val="marker"/>
        <c:ser>
          <c:idx val="0"/>
          <c:order val="0"/>
          <c:tx>
            <c:strRef>
              <c:f>Calculator!$B$63</c:f>
              <c:strCache>
                <c:ptCount val="1"/>
                <c:pt idx="0">
                  <c:v>100</c:v>
                </c:pt>
              </c:strCache>
            </c:strRef>
          </c:tx>
          <c:marker>
            <c:symbol val="none"/>
          </c:marker>
          <c:cat>
            <c:numRef>
              <c:f>Calculator!$AB$1:$AB$24</c:f>
              <c:numCache>
                <c:formatCode>General</c:formatCode>
                <c:ptCount val="24"/>
                <c:pt idx="0">
                  <c:v>0</c:v>
                </c:pt>
                <c:pt idx="1">
                  <c:v>15</c:v>
                </c:pt>
                <c:pt idx="2">
                  <c:v>30</c:v>
                </c:pt>
                <c:pt idx="3">
                  <c:v>45</c:v>
                </c:pt>
                <c:pt idx="4">
                  <c:v>60</c:v>
                </c:pt>
                <c:pt idx="5">
                  <c:v>75</c:v>
                </c:pt>
                <c:pt idx="6">
                  <c:v>90</c:v>
                </c:pt>
                <c:pt idx="7">
                  <c:v>105</c:v>
                </c:pt>
                <c:pt idx="8">
                  <c:v>120</c:v>
                </c:pt>
                <c:pt idx="9">
                  <c:v>135</c:v>
                </c:pt>
                <c:pt idx="10">
                  <c:v>150</c:v>
                </c:pt>
                <c:pt idx="11">
                  <c:v>165</c:v>
                </c:pt>
                <c:pt idx="12">
                  <c:v>180</c:v>
                </c:pt>
                <c:pt idx="13">
                  <c:v>195</c:v>
                </c:pt>
                <c:pt idx="14">
                  <c:v>210</c:v>
                </c:pt>
                <c:pt idx="15">
                  <c:v>225</c:v>
                </c:pt>
                <c:pt idx="16">
                  <c:v>240</c:v>
                </c:pt>
                <c:pt idx="17">
                  <c:v>255</c:v>
                </c:pt>
                <c:pt idx="18">
                  <c:v>270</c:v>
                </c:pt>
                <c:pt idx="19">
                  <c:v>285</c:v>
                </c:pt>
                <c:pt idx="20">
                  <c:v>300</c:v>
                </c:pt>
                <c:pt idx="21">
                  <c:v>315</c:v>
                </c:pt>
                <c:pt idx="22">
                  <c:v>330</c:v>
                </c:pt>
                <c:pt idx="23">
                  <c:v>345</c:v>
                </c:pt>
              </c:numCache>
            </c:numRef>
          </c:cat>
          <c:val>
            <c:numRef>
              <c:f>Calculator!$AB$1:$AB$24</c:f>
              <c:numCache>
                <c:formatCode>General</c:formatCode>
                <c:ptCount val="24"/>
                <c:pt idx="0">
                  <c:v>0</c:v>
                </c:pt>
                <c:pt idx="1">
                  <c:v>15</c:v>
                </c:pt>
                <c:pt idx="2">
                  <c:v>30</c:v>
                </c:pt>
                <c:pt idx="3">
                  <c:v>45</c:v>
                </c:pt>
                <c:pt idx="4">
                  <c:v>60</c:v>
                </c:pt>
                <c:pt idx="5">
                  <c:v>75</c:v>
                </c:pt>
                <c:pt idx="6">
                  <c:v>90</c:v>
                </c:pt>
                <c:pt idx="7">
                  <c:v>105</c:v>
                </c:pt>
                <c:pt idx="8">
                  <c:v>120</c:v>
                </c:pt>
                <c:pt idx="9">
                  <c:v>135</c:v>
                </c:pt>
                <c:pt idx="10">
                  <c:v>150</c:v>
                </c:pt>
                <c:pt idx="11">
                  <c:v>165</c:v>
                </c:pt>
                <c:pt idx="12">
                  <c:v>180</c:v>
                </c:pt>
                <c:pt idx="13">
                  <c:v>195</c:v>
                </c:pt>
                <c:pt idx="14">
                  <c:v>210</c:v>
                </c:pt>
                <c:pt idx="15">
                  <c:v>225</c:v>
                </c:pt>
                <c:pt idx="16">
                  <c:v>240</c:v>
                </c:pt>
                <c:pt idx="17">
                  <c:v>255</c:v>
                </c:pt>
                <c:pt idx="18">
                  <c:v>270</c:v>
                </c:pt>
                <c:pt idx="19">
                  <c:v>285</c:v>
                </c:pt>
                <c:pt idx="20">
                  <c:v>300</c:v>
                </c:pt>
                <c:pt idx="21">
                  <c:v>315</c:v>
                </c:pt>
                <c:pt idx="22">
                  <c:v>330</c:v>
                </c:pt>
                <c:pt idx="23">
                  <c:v>345</c:v>
                </c:pt>
              </c:numCache>
            </c:numRef>
          </c:val>
        </c:ser>
        <c:ser>
          <c:idx val="1"/>
          <c:order val="1"/>
          <c:tx>
            <c:strRef>
              <c:f>Calculator!$B$64</c:f>
              <c:strCache>
                <c:ptCount val="1"/>
                <c:pt idx="0">
                  <c:v>100</c:v>
                </c:pt>
              </c:strCache>
            </c:strRef>
          </c:tx>
          <c:marker>
            <c:symbol val="none"/>
          </c:marker>
          <c:val>
            <c:numLit>
              <c:formatCode>General</c:formatCode>
              <c:ptCount val="1"/>
              <c:pt idx="0">
                <c:v>1</c:v>
              </c:pt>
            </c:numLit>
          </c:val>
        </c:ser>
        <c:ser>
          <c:idx val="2"/>
          <c:order val="2"/>
          <c:tx>
            <c:strRef>
              <c:f>Calculator!$B$65</c:f>
              <c:strCache>
                <c:ptCount val="1"/>
                <c:pt idx="0">
                  <c:v>100</c:v>
                </c:pt>
              </c:strCache>
            </c:strRef>
          </c:tx>
          <c:marker>
            <c:symbol val="none"/>
          </c:marker>
          <c:val>
            <c:numLit>
              <c:formatCode>General</c:formatCode>
              <c:ptCount val="1"/>
              <c:pt idx="0">
                <c:v>1</c:v>
              </c:pt>
            </c:numLit>
          </c:val>
        </c:ser>
        <c:axId val="78856192"/>
        <c:axId val="78857728"/>
      </c:radarChart>
      <c:catAx>
        <c:axId val="78856192"/>
        <c:scaling>
          <c:orientation val="minMax"/>
        </c:scaling>
        <c:axPos val="b"/>
        <c:majorGridlines/>
        <c:numFmt formatCode="General" sourceLinked="1"/>
        <c:tickLblPos val="nextTo"/>
        <c:txPr>
          <a:bodyPr/>
          <a:lstStyle/>
          <a:p>
            <a:pPr>
              <a:defRPr baseline="0">
                <a:solidFill>
                  <a:schemeClr val="bg1"/>
                </a:solidFill>
              </a:defRPr>
            </a:pPr>
            <a:endParaRPr lang="en-US"/>
          </a:p>
        </c:txPr>
        <c:crossAx val="78857728"/>
        <c:crosses val="autoZero"/>
        <c:auto val="1"/>
        <c:lblAlgn val="ctr"/>
        <c:lblOffset val="100"/>
      </c:catAx>
      <c:valAx>
        <c:axId val="78857728"/>
        <c:scaling>
          <c:orientation val="minMax"/>
          <c:max val="0"/>
          <c:min val="-50"/>
        </c:scaling>
        <c:axPos val="l"/>
        <c:majorGridlines/>
        <c:numFmt formatCode="General" sourceLinked="1"/>
        <c:majorTickMark val="cross"/>
        <c:tickLblPos val="nextTo"/>
        <c:spPr>
          <a:noFill/>
        </c:spPr>
        <c:txPr>
          <a:bodyPr rot="-1800000"/>
          <a:lstStyle/>
          <a:p>
            <a:pPr>
              <a:defRPr baseline="0">
                <a:solidFill>
                  <a:schemeClr val="bg1"/>
                </a:solidFill>
              </a:defRPr>
            </a:pPr>
            <a:endParaRPr lang="en-US"/>
          </a:p>
        </c:txPr>
        <c:crossAx val="78856192"/>
        <c:crosses val="autoZero"/>
        <c:crossBetween val="between"/>
        <c:majorUnit val="10"/>
      </c:valAx>
      <c:spPr>
        <a:solidFill>
          <a:sysClr val="windowText" lastClr="000000"/>
        </a:solidFill>
        <a:ln>
          <a:noFill/>
        </a:ln>
      </c:spPr>
    </c:plotArea>
    <c:legend>
      <c:legendPos val="b"/>
      <c:txPr>
        <a:bodyPr/>
        <a:lstStyle/>
        <a:p>
          <a:pPr>
            <a:defRPr>
              <a:solidFill>
                <a:schemeClr val="bg1"/>
              </a:solidFill>
            </a:defRPr>
          </a:pPr>
          <a:endParaRPr lang="en-US"/>
        </a:p>
      </c:txPr>
    </c:legend>
    <c:plotVisOnly val="1"/>
  </c:chart>
  <c:spPr>
    <a:solidFill>
      <a:schemeClr val="tx1"/>
    </a:solidFill>
    <a:ln>
      <a:no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393054321517237"/>
          <c:y val="0.13315052723672502"/>
          <c:w val="0.72719767762493581"/>
          <c:h val="0.72861521695753906"/>
        </c:manualLayout>
      </c:layout>
      <c:radarChart>
        <c:radarStyle val="marker"/>
        <c:ser>
          <c:idx val="0"/>
          <c:order val="0"/>
          <c:tx>
            <c:strRef>
              <c:f>Calculator!$B$76</c:f>
              <c:strCache>
                <c:ptCount val="1"/>
                <c:pt idx="0">
                  <c:v>100</c:v>
                </c:pt>
              </c:strCache>
            </c:strRef>
          </c:tx>
          <c:marker>
            <c:symbol val="none"/>
          </c:marker>
          <c:cat>
            <c:numRef>
              <c:f>Calculator!$AB$1:$AB$24</c:f>
              <c:numCache>
                <c:formatCode>General</c:formatCode>
                <c:ptCount val="24"/>
                <c:pt idx="0">
                  <c:v>0</c:v>
                </c:pt>
                <c:pt idx="1">
                  <c:v>15</c:v>
                </c:pt>
                <c:pt idx="2">
                  <c:v>30</c:v>
                </c:pt>
                <c:pt idx="3">
                  <c:v>45</c:v>
                </c:pt>
                <c:pt idx="4">
                  <c:v>60</c:v>
                </c:pt>
                <c:pt idx="5">
                  <c:v>75</c:v>
                </c:pt>
                <c:pt idx="6">
                  <c:v>90</c:v>
                </c:pt>
                <c:pt idx="7">
                  <c:v>105</c:v>
                </c:pt>
                <c:pt idx="8">
                  <c:v>120</c:v>
                </c:pt>
                <c:pt idx="9">
                  <c:v>135</c:v>
                </c:pt>
                <c:pt idx="10">
                  <c:v>150</c:v>
                </c:pt>
                <c:pt idx="11">
                  <c:v>165</c:v>
                </c:pt>
                <c:pt idx="12">
                  <c:v>180</c:v>
                </c:pt>
                <c:pt idx="13">
                  <c:v>195</c:v>
                </c:pt>
                <c:pt idx="14">
                  <c:v>210</c:v>
                </c:pt>
                <c:pt idx="15">
                  <c:v>225</c:v>
                </c:pt>
                <c:pt idx="16">
                  <c:v>240</c:v>
                </c:pt>
                <c:pt idx="17">
                  <c:v>255</c:v>
                </c:pt>
                <c:pt idx="18">
                  <c:v>270</c:v>
                </c:pt>
                <c:pt idx="19">
                  <c:v>285</c:v>
                </c:pt>
                <c:pt idx="20">
                  <c:v>300</c:v>
                </c:pt>
                <c:pt idx="21">
                  <c:v>315</c:v>
                </c:pt>
                <c:pt idx="22">
                  <c:v>330</c:v>
                </c:pt>
                <c:pt idx="23">
                  <c:v>345</c:v>
                </c:pt>
              </c:numCache>
            </c:numRef>
          </c:cat>
          <c:val>
            <c:numRef>
              <c:f>Calculator!$AB$1:$AB$24</c:f>
              <c:numCache>
                <c:formatCode>General</c:formatCode>
                <c:ptCount val="24"/>
                <c:pt idx="0">
                  <c:v>0</c:v>
                </c:pt>
                <c:pt idx="1">
                  <c:v>15</c:v>
                </c:pt>
                <c:pt idx="2">
                  <c:v>30</c:v>
                </c:pt>
                <c:pt idx="3">
                  <c:v>45</c:v>
                </c:pt>
                <c:pt idx="4">
                  <c:v>60</c:v>
                </c:pt>
                <c:pt idx="5">
                  <c:v>75</c:v>
                </c:pt>
                <c:pt idx="6">
                  <c:v>90</c:v>
                </c:pt>
                <c:pt idx="7">
                  <c:v>105</c:v>
                </c:pt>
                <c:pt idx="8">
                  <c:v>120</c:v>
                </c:pt>
                <c:pt idx="9">
                  <c:v>135</c:v>
                </c:pt>
                <c:pt idx="10">
                  <c:v>150</c:v>
                </c:pt>
                <c:pt idx="11">
                  <c:v>165</c:v>
                </c:pt>
                <c:pt idx="12">
                  <c:v>180</c:v>
                </c:pt>
                <c:pt idx="13">
                  <c:v>195</c:v>
                </c:pt>
                <c:pt idx="14">
                  <c:v>210</c:v>
                </c:pt>
                <c:pt idx="15">
                  <c:v>225</c:v>
                </c:pt>
                <c:pt idx="16">
                  <c:v>240</c:v>
                </c:pt>
                <c:pt idx="17">
                  <c:v>255</c:v>
                </c:pt>
                <c:pt idx="18">
                  <c:v>270</c:v>
                </c:pt>
                <c:pt idx="19">
                  <c:v>285</c:v>
                </c:pt>
                <c:pt idx="20">
                  <c:v>300</c:v>
                </c:pt>
                <c:pt idx="21">
                  <c:v>315</c:v>
                </c:pt>
                <c:pt idx="22">
                  <c:v>330</c:v>
                </c:pt>
                <c:pt idx="23">
                  <c:v>345</c:v>
                </c:pt>
              </c:numCache>
            </c:numRef>
          </c:val>
        </c:ser>
        <c:ser>
          <c:idx val="1"/>
          <c:order val="1"/>
          <c:tx>
            <c:strRef>
              <c:f>Calculator!$B$77</c:f>
              <c:strCache>
                <c:ptCount val="1"/>
                <c:pt idx="0">
                  <c:v>100</c:v>
                </c:pt>
              </c:strCache>
            </c:strRef>
          </c:tx>
          <c:marker>
            <c:symbol val="none"/>
          </c:marker>
          <c:val>
            <c:numLit>
              <c:formatCode>General</c:formatCode>
              <c:ptCount val="1"/>
              <c:pt idx="0">
                <c:v>1</c:v>
              </c:pt>
            </c:numLit>
          </c:val>
        </c:ser>
        <c:ser>
          <c:idx val="2"/>
          <c:order val="2"/>
          <c:tx>
            <c:strRef>
              <c:f>Calculator!$B$78</c:f>
              <c:strCache>
                <c:ptCount val="1"/>
                <c:pt idx="0">
                  <c:v>100</c:v>
                </c:pt>
              </c:strCache>
            </c:strRef>
          </c:tx>
          <c:marker>
            <c:symbol val="none"/>
          </c:marker>
          <c:val>
            <c:numLit>
              <c:formatCode>General</c:formatCode>
              <c:ptCount val="1"/>
              <c:pt idx="0">
                <c:v>1</c:v>
              </c:pt>
            </c:numLit>
          </c:val>
        </c:ser>
        <c:axId val="78891264"/>
        <c:axId val="78893056"/>
      </c:radarChart>
      <c:catAx>
        <c:axId val="78891264"/>
        <c:scaling>
          <c:orientation val="minMax"/>
        </c:scaling>
        <c:axPos val="b"/>
        <c:majorGridlines/>
        <c:numFmt formatCode="General" sourceLinked="1"/>
        <c:tickLblPos val="nextTo"/>
        <c:txPr>
          <a:bodyPr/>
          <a:lstStyle/>
          <a:p>
            <a:pPr>
              <a:defRPr baseline="0">
                <a:solidFill>
                  <a:schemeClr val="bg1"/>
                </a:solidFill>
              </a:defRPr>
            </a:pPr>
            <a:endParaRPr lang="en-US"/>
          </a:p>
        </c:txPr>
        <c:crossAx val="78893056"/>
        <c:crosses val="autoZero"/>
        <c:auto val="1"/>
        <c:lblAlgn val="ctr"/>
        <c:lblOffset val="100"/>
      </c:catAx>
      <c:valAx>
        <c:axId val="78893056"/>
        <c:scaling>
          <c:orientation val="minMax"/>
          <c:max val="0"/>
          <c:min val="-50"/>
        </c:scaling>
        <c:axPos val="l"/>
        <c:majorGridlines/>
        <c:numFmt formatCode="General" sourceLinked="1"/>
        <c:majorTickMark val="cross"/>
        <c:tickLblPos val="nextTo"/>
        <c:spPr>
          <a:noFill/>
        </c:spPr>
        <c:txPr>
          <a:bodyPr rot="-1800000"/>
          <a:lstStyle/>
          <a:p>
            <a:pPr>
              <a:defRPr baseline="0">
                <a:solidFill>
                  <a:schemeClr val="bg1"/>
                </a:solidFill>
              </a:defRPr>
            </a:pPr>
            <a:endParaRPr lang="en-US"/>
          </a:p>
        </c:txPr>
        <c:crossAx val="78891264"/>
        <c:crosses val="autoZero"/>
        <c:crossBetween val="between"/>
        <c:majorUnit val="10"/>
      </c:valAx>
      <c:spPr>
        <a:solidFill>
          <a:sysClr val="windowText" lastClr="000000"/>
        </a:solidFill>
        <a:ln>
          <a:noFill/>
        </a:ln>
      </c:spPr>
    </c:plotArea>
    <c:legend>
      <c:legendPos val="b"/>
      <c:txPr>
        <a:bodyPr/>
        <a:lstStyle/>
        <a:p>
          <a:pPr>
            <a:defRPr>
              <a:solidFill>
                <a:schemeClr val="bg1"/>
              </a:solidFill>
            </a:defRPr>
          </a:pPr>
          <a:endParaRPr lang="en-US"/>
        </a:p>
      </c:txPr>
    </c:legend>
    <c:plotVisOnly val="1"/>
  </c:chart>
  <c:spPr>
    <a:solidFill>
      <a:schemeClr val="tx1"/>
    </a:solidFill>
    <a:ln>
      <a:no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solidFill>
                  <a:schemeClr val="bg1"/>
                </a:solidFill>
              </a:defRPr>
            </a:pPr>
            <a:r>
              <a:rPr lang="en-US">
                <a:solidFill>
                  <a:schemeClr val="bg1"/>
                </a:solidFill>
              </a:rPr>
              <a:t>Frequency Response</a:t>
            </a:r>
          </a:p>
        </c:rich>
      </c:tx>
      <c:overlay val="1"/>
    </c:title>
    <c:plotArea>
      <c:layout/>
      <c:scatterChart>
        <c:scatterStyle val="lineMarker"/>
        <c:ser>
          <c:idx val="0"/>
          <c:order val="0"/>
          <c:marker>
            <c:symbol val="none"/>
          </c:marker>
          <c:yVal>
            <c:numLit>
              <c:formatCode>General</c:formatCode>
              <c:ptCount val="1"/>
              <c:pt idx="0">
                <c:v>1</c:v>
              </c:pt>
            </c:numLit>
          </c:yVal>
        </c:ser>
        <c:axId val="89185664"/>
        <c:axId val="73360512"/>
      </c:scatterChart>
      <c:valAx>
        <c:axId val="89185664"/>
        <c:scaling>
          <c:logBase val="10"/>
          <c:orientation val="minMax"/>
          <c:min val="10"/>
        </c:scaling>
        <c:axPos val="b"/>
        <c:majorGridlines/>
        <c:minorGridlines/>
        <c:tickLblPos val="nextTo"/>
        <c:txPr>
          <a:bodyPr/>
          <a:lstStyle/>
          <a:p>
            <a:pPr>
              <a:defRPr>
                <a:solidFill>
                  <a:schemeClr val="bg1"/>
                </a:solidFill>
              </a:defRPr>
            </a:pPr>
            <a:endParaRPr lang="en-US"/>
          </a:p>
        </c:txPr>
        <c:crossAx val="73360512"/>
        <c:crosses val="autoZero"/>
        <c:crossBetween val="midCat"/>
        <c:majorUnit val="10"/>
        <c:minorUnit val="10"/>
      </c:valAx>
      <c:valAx>
        <c:axId val="73360512"/>
        <c:scaling>
          <c:orientation val="minMax"/>
          <c:max val="20"/>
          <c:min val="-20"/>
        </c:scaling>
        <c:axPos val="l"/>
        <c:majorGridlines/>
        <c:numFmt formatCode="General" sourceLinked="1"/>
        <c:tickLblPos val="nextTo"/>
        <c:txPr>
          <a:bodyPr/>
          <a:lstStyle/>
          <a:p>
            <a:pPr>
              <a:defRPr>
                <a:solidFill>
                  <a:schemeClr val="bg1"/>
                </a:solidFill>
              </a:defRPr>
            </a:pPr>
            <a:endParaRPr lang="en-US"/>
          </a:p>
        </c:txPr>
        <c:crossAx val="89185664"/>
        <c:crosses val="autoZero"/>
        <c:crossBetween val="midCat"/>
        <c:majorUnit val="5"/>
      </c:valAx>
      <c:spPr>
        <a:solidFill>
          <a:schemeClr val="tx1"/>
        </a:solidFill>
      </c:spPr>
    </c:plotArea>
    <c:plotVisOnly val="1"/>
  </c:chart>
  <c:spPr>
    <a:solidFill>
      <a:schemeClr val="tx1"/>
    </a:solidFill>
    <a:effectLst>
      <a:innerShdw blurRad="1270000" dist="63500" dir="13500000">
        <a:srgbClr val="1F497D">
          <a:alpha val="60000"/>
        </a:srgbClr>
      </a:innerShdw>
    </a:effectLst>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solidFill>
                  <a:schemeClr val="bg1"/>
                </a:solidFill>
              </a:defRPr>
            </a:pPr>
            <a:r>
              <a:rPr lang="en-US">
                <a:solidFill>
                  <a:schemeClr val="bg1"/>
                </a:solidFill>
              </a:rPr>
              <a:t>Phase Response</a:t>
            </a:r>
          </a:p>
        </c:rich>
      </c:tx>
      <c:overlay val="1"/>
    </c:title>
    <c:plotArea>
      <c:layout/>
      <c:scatterChart>
        <c:scatterStyle val="lineMarker"/>
        <c:ser>
          <c:idx val="0"/>
          <c:order val="0"/>
          <c:marker>
            <c:symbol val="none"/>
          </c:marker>
          <c:yVal>
            <c:numLit>
              <c:formatCode>General</c:formatCode>
              <c:ptCount val="1"/>
              <c:pt idx="0">
                <c:v>1</c:v>
              </c:pt>
            </c:numLit>
          </c:yVal>
        </c:ser>
        <c:axId val="89404160"/>
        <c:axId val="89405696"/>
      </c:scatterChart>
      <c:valAx>
        <c:axId val="89404160"/>
        <c:scaling>
          <c:logBase val="10"/>
          <c:orientation val="minMax"/>
          <c:min val="10"/>
        </c:scaling>
        <c:axPos val="b"/>
        <c:majorGridlines/>
        <c:minorGridlines/>
        <c:tickLblPos val="nextTo"/>
        <c:txPr>
          <a:bodyPr/>
          <a:lstStyle/>
          <a:p>
            <a:pPr>
              <a:defRPr>
                <a:solidFill>
                  <a:schemeClr val="bg1"/>
                </a:solidFill>
              </a:defRPr>
            </a:pPr>
            <a:endParaRPr lang="en-US"/>
          </a:p>
        </c:txPr>
        <c:crossAx val="89405696"/>
        <c:crosses val="autoZero"/>
        <c:crossBetween val="midCat"/>
        <c:majorUnit val="10"/>
        <c:minorUnit val="10"/>
      </c:valAx>
      <c:valAx>
        <c:axId val="89405696"/>
        <c:scaling>
          <c:orientation val="minMax"/>
          <c:max val="180"/>
          <c:min val="-180"/>
        </c:scaling>
        <c:axPos val="l"/>
        <c:majorGridlines/>
        <c:numFmt formatCode="General" sourceLinked="1"/>
        <c:tickLblPos val="nextTo"/>
        <c:txPr>
          <a:bodyPr/>
          <a:lstStyle/>
          <a:p>
            <a:pPr>
              <a:defRPr>
                <a:solidFill>
                  <a:schemeClr val="bg1"/>
                </a:solidFill>
              </a:defRPr>
            </a:pPr>
            <a:endParaRPr lang="en-US"/>
          </a:p>
        </c:txPr>
        <c:crossAx val="89404160"/>
        <c:crosses val="autoZero"/>
        <c:crossBetween val="midCat"/>
        <c:majorUnit val="45"/>
      </c:valAx>
      <c:spPr>
        <a:solidFill>
          <a:sysClr val="windowText" lastClr="000000"/>
        </a:solidFill>
      </c:spPr>
    </c:plotArea>
    <c:plotVisOnly val="1"/>
  </c:chart>
  <c:spPr>
    <a:solidFill>
      <a:schemeClr val="tx1"/>
    </a:solidFill>
    <a:effectLst>
      <a:innerShdw blurRad="1270000" dist="50800" dir="13500000">
        <a:srgbClr val="1F497D">
          <a:alpha val="60000"/>
        </a:srgbClr>
      </a:innerShdw>
    </a:effectLst>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11424549475872071"/>
          <c:y val="0.2131476176812454"/>
          <c:w val="0.84062117131115421"/>
          <c:h val="0.67330742781553365"/>
        </c:manualLayout>
      </c:layout>
      <c:lineChart>
        <c:grouping val="stacked"/>
        <c:ser>
          <c:idx val="0"/>
          <c:order val="0"/>
          <c:tx>
            <c:v>Sine Wave</c:v>
          </c:tx>
          <c:spPr>
            <a:ln w="12700">
              <a:solidFill>
                <a:srgbClr val="000080"/>
              </a:solidFill>
              <a:prstDash val="solid"/>
            </a:ln>
          </c:spPr>
          <c:marker>
            <c:symbol val="none"/>
          </c:marker>
          <c:cat>
            <c:numRef>
              <c:f>'Sine Wave'!$Z$2:$Z$362</c:f>
              <c:numCache>
                <c:formatCode>0.0000000</c:formatCode>
                <c:ptCount val="361"/>
                <c:pt idx="0">
                  <c:v>0</c:v>
                </c:pt>
                <c:pt idx="1">
                  <c:v>2.7777777777777776E-2</c:v>
                </c:pt>
                <c:pt idx="2">
                  <c:v>5.5555555555555552E-2</c:v>
                </c:pt>
                <c:pt idx="3">
                  <c:v>8.3333333333333343E-2</c:v>
                </c:pt>
                <c:pt idx="4">
                  <c:v>0.1111111111111111</c:v>
                </c:pt>
                <c:pt idx="5">
                  <c:v>0.13888888888888887</c:v>
                </c:pt>
                <c:pt idx="6">
                  <c:v>0.16666666666666669</c:v>
                </c:pt>
                <c:pt idx="7">
                  <c:v>0.19444444444444448</c:v>
                </c:pt>
                <c:pt idx="8">
                  <c:v>0.22222222222222221</c:v>
                </c:pt>
                <c:pt idx="9">
                  <c:v>0.25</c:v>
                </c:pt>
                <c:pt idx="10">
                  <c:v>0.27777777777777773</c:v>
                </c:pt>
                <c:pt idx="11">
                  <c:v>0.30555555555555552</c:v>
                </c:pt>
                <c:pt idx="12">
                  <c:v>0.33333333333333337</c:v>
                </c:pt>
                <c:pt idx="13">
                  <c:v>0.3611111111111111</c:v>
                </c:pt>
                <c:pt idx="14">
                  <c:v>0.38888888888888895</c:v>
                </c:pt>
                <c:pt idx="15">
                  <c:v>0.41666666666666663</c:v>
                </c:pt>
                <c:pt idx="16">
                  <c:v>0.44444444444444442</c:v>
                </c:pt>
                <c:pt idx="17">
                  <c:v>0.47222222222222221</c:v>
                </c:pt>
                <c:pt idx="18">
                  <c:v>0.5</c:v>
                </c:pt>
                <c:pt idx="19">
                  <c:v>0.52777777777777779</c:v>
                </c:pt>
                <c:pt idx="20">
                  <c:v>0.55555555555555547</c:v>
                </c:pt>
                <c:pt idx="21">
                  <c:v>0.58333333333333337</c:v>
                </c:pt>
                <c:pt idx="22">
                  <c:v>0.61111111111111105</c:v>
                </c:pt>
                <c:pt idx="23">
                  <c:v>0.63888888888888884</c:v>
                </c:pt>
                <c:pt idx="24">
                  <c:v>0.66666666666666674</c:v>
                </c:pt>
                <c:pt idx="25">
                  <c:v>0.69444444444444442</c:v>
                </c:pt>
                <c:pt idx="26">
                  <c:v>0.72222222222222221</c:v>
                </c:pt>
                <c:pt idx="27">
                  <c:v>0.75</c:v>
                </c:pt>
                <c:pt idx="28">
                  <c:v>0.7777777777777779</c:v>
                </c:pt>
                <c:pt idx="29">
                  <c:v>0.80555555555555558</c:v>
                </c:pt>
                <c:pt idx="30">
                  <c:v>0.83333333333333326</c:v>
                </c:pt>
                <c:pt idx="31">
                  <c:v>0.86111111111111116</c:v>
                </c:pt>
                <c:pt idx="32">
                  <c:v>0.88888888888888884</c:v>
                </c:pt>
                <c:pt idx="33">
                  <c:v>0.91666666666666663</c:v>
                </c:pt>
                <c:pt idx="34">
                  <c:v>0.94444444444444442</c:v>
                </c:pt>
                <c:pt idx="35">
                  <c:v>0.97222222222222232</c:v>
                </c:pt>
                <c:pt idx="36">
                  <c:v>1</c:v>
                </c:pt>
                <c:pt idx="37">
                  <c:v>1.0277777777777777</c:v>
                </c:pt>
                <c:pt idx="38">
                  <c:v>1.0555555555555556</c:v>
                </c:pt>
                <c:pt idx="39">
                  <c:v>1.0833333333333335</c:v>
                </c:pt>
                <c:pt idx="40">
                  <c:v>1.1111111111111109</c:v>
                </c:pt>
                <c:pt idx="41">
                  <c:v>1.1388888888888888</c:v>
                </c:pt>
                <c:pt idx="42">
                  <c:v>1.1666666666666667</c:v>
                </c:pt>
                <c:pt idx="43">
                  <c:v>1.1944444444444446</c:v>
                </c:pt>
                <c:pt idx="44">
                  <c:v>1.2222222222222221</c:v>
                </c:pt>
                <c:pt idx="45">
                  <c:v>1.25</c:v>
                </c:pt>
                <c:pt idx="46">
                  <c:v>1.2777777777777777</c:v>
                </c:pt>
                <c:pt idx="47">
                  <c:v>1.3055555555555558</c:v>
                </c:pt>
                <c:pt idx="48">
                  <c:v>1.3333333333333335</c:v>
                </c:pt>
                <c:pt idx="49">
                  <c:v>1.3611111111111109</c:v>
                </c:pt>
                <c:pt idx="50">
                  <c:v>1.3888888888888888</c:v>
                </c:pt>
                <c:pt idx="51">
                  <c:v>1.4166666666666665</c:v>
                </c:pt>
                <c:pt idx="52">
                  <c:v>1.4444444444444444</c:v>
                </c:pt>
                <c:pt idx="53">
                  <c:v>1.4722222222222223</c:v>
                </c:pt>
                <c:pt idx="54">
                  <c:v>1.5</c:v>
                </c:pt>
                <c:pt idx="55">
                  <c:v>1.5277777777777781</c:v>
                </c:pt>
                <c:pt idx="56">
                  <c:v>1.5555555555555558</c:v>
                </c:pt>
                <c:pt idx="57">
                  <c:v>1.5833333333333333</c:v>
                </c:pt>
                <c:pt idx="58">
                  <c:v>1.6111111111111112</c:v>
                </c:pt>
                <c:pt idx="59">
                  <c:v>1.6388888888888888</c:v>
                </c:pt>
                <c:pt idx="60">
                  <c:v>1.6666666666666665</c:v>
                </c:pt>
                <c:pt idx="61">
                  <c:v>1.6944444444444446</c:v>
                </c:pt>
                <c:pt idx="62">
                  <c:v>1.7222222222222223</c:v>
                </c:pt>
                <c:pt idx="63">
                  <c:v>1.75</c:v>
                </c:pt>
                <c:pt idx="64">
                  <c:v>1.7777777777777777</c:v>
                </c:pt>
                <c:pt idx="65">
                  <c:v>1.8055555555555554</c:v>
                </c:pt>
                <c:pt idx="66">
                  <c:v>1.8333333333333333</c:v>
                </c:pt>
                <c:pt idx="67">
                  <c:v>1.8611111111111112</c:v>
                </c:pt>
                <c:pt idx="68">
                  <c:v>1.8888888888888888</c:v>
                </c:pt>
                <c:pt idx="69">
                  <c:v>1.916666666666667</c:v>
                </c:pt>
                <c:pt idx="70">
                  <c:v>1.9444444444444446</c:v>
                </c:pt>
                <c:pt idx="71">
                  <c:v>1.9722222222222223</c:v>
                </c:pt>
                <c:pt idx="72">
                  <c:v>2</c:v>
                </c:pt>
                <c:pt idx="73">
                  <c:v>2.0277777777777777</c:v>
                </c:pt>
                <c:pt idx="74">
                  <c:v>2.0555555555555554</c:v>
                </c:pt>
                <c:pt idx="75">
                  <c:v>2.0833333333333335</c:v>
                </c:pt>
                <c:pt idx="76">
                  <c:v>2.1111111111111112</c:v>
                </c:pt>
                <c:pt idx="77">
                  <c:v>2.1388888888888888</c:v>
                </c:pt>
                <c:pt idx="78">
                  <c:v>2.166666666666667</c:v>
                </c:pt>
                <c:pt idx="79">
                  <c:v>2.1944444444444442</c:v>
                </c:pt>
                <c:pt idx="80">
                  <c:v>2.2222222222222219</c:v>
                </c:pt>
                <c:pt idx="81">
                  <c:v>2.25</c:v>
                </c:pt>
                <c:pt idx="82">
                  <c:v>2.2777777777777777</c:v>
                </c:pt>
                <c:pt idx="83">
                  <c:v>2.3055555555555558</c:v>
                </c:pt>
                <c:pt idx="84">
                  <c:v>2.3333333333333335</c:v>
                </c:pt>
                <c:pt idx="85">
                  <c:v>2.3611111111111112</c:v>
                </c:pt>
                <c:pt idx="86">
                  <c:v>2.3888888888888893</c:v>
                </c:pt>
                <c:pt idx="87">
                  <c:v>2.4166666666666665</c:v>
                </c:pt>
                <c:pt idx="88">
                  <c:v>2.4444444444444442</c:v>
                </c:pt>
                <c:pt idx="89">
                  <c:v>2.4722222222222223</c:v>
                </c:pt>
                <c:pt idx="90">
                  <c:v>2.5</c:v>
                </c:pt>
                <c:pt idx="91">
                  <c:v>2.5277777777777777</c:v>
                </c:pt>
                <c:pt idx="92">
                  <c:v>2.5555555555555554</c:v>
                </c:pt>
                <c:pt idx="93">
                  <c:v>2.5833333333333339</c:v>
                </c:pt>
                <c:pt idx="94">
                  <c:v>2.6111111111111116</c:v>
                </c:pt>
                <c:pt idx="95">
                  <c:v>2.6388888888888893</c:v>
                </c:pt>
                <c:pt idx="96">
                  <c:v>2.666666666666667</c:v>
                </c:pt>
                <c:pt idx="97">
                  <c:v>2.6944444444444446</c:v>
                </c:pt>
                <c:pt idx="98">
                  <c:v>2.7222222222222219</c:v>
                </c:pt>
                <c:pt idx="99">
                  <c:v>2.75</c:v>
                </c:pt>
                <c:pt idx="100">
                  <c:v>2.7777777777777777</c:v>
                </c:pt>
                <c:pt idx="101">
                  <c:v>2.8055555555555554</c:v>
                </c:pt>
                <c:pt idx="102">
                  <c:v>2.833333333333333</c:v>
                </c:pt>
                <c:pt idx="103">
                  <c:v>2.8611111111111107</c:v>
                </c:pt>
                <c:pt idx="104">
                  <c:v>2.8888888888888888</c:v>
                </c:pt>
                <c:pt idx="105">
                  <c:v>2.916666666666667</c:v>
                </c:pt>
                <c:pt idx="106">
                  <c:v>2.9444444444444446</c:v>
                </c:pt>
                <c:pt idx="107">
                  <c:v>2.9722222222222223</c:v>
                </c:pt>
                <c:pt idx="108">
                  <c:v>3</c:v>
                </c:pt>
                <c:pt idx="109">
                  <c:v>3.0277777777777777</c:v>
                </c:pt>
                <c:pt idx="110">
                  <c:v>3.0555555555555562</c:v>
                </c:pt>
                <c:pt idx="111">
                  <c:v>3.0833333333333339</c:v>
                </c:pt>
                <c:pt idx="112">
                  <c:v>3.1111111111111116</c:v>
                </c:pt>
                <c:pt idx="113">
                  <c:v>3.1388888888888888</c:v>
                </c:pt>
                <c:pt idx="114">
                  <c:v>3.1666666666666665</c:v>
                </c:pt>
                <c:pt idx="115">
                  <c:v>3.1944444444444442</c:v>
                </c:pt>
                <c:pt idx="116">
                  <c:v>3.2222222222222223</c:v>
                </c:pt>
                <c:pt idx="117">
                  <c:v>3.25</c:v>
                </c:pt>
                <c:pt idx="118">
                  <c:v>3.2777777777777777</c:v>
                </c:pt>
                <c:pt idx="119">
                  <c:v>3.3055555555555554</c:v>
                </c:pt>
                <c:pt idx="120">
                  <c:v>3.333333333333333</c:v>
                </c:pt>
                <c:pt idx="121">
                  <c:v>3.3611111111111116</c:v>
                </c:pt>
                <c:pt idx="122">
                  <c:v>3.3888888888888893</c:v>
                </c:pt>
                <c:pt idx="123">
                  <c:v>3.416666666666667</c:v>
                </c:pt>
                <c:pt idx="124">
                  <c:v>3.4444444444444446</c:v>
                </c:pt>
                <c:pt idx="125">
                  <c:v>3.4722222222222223</c:v>
                </c:pt>
                <c:pt idx="126">
                  <c:v>3.5</c:v>
                </c:pt>
                <c:pt idx="127">
                  <c:v>3.5277777777777786</c:v>
                </c:pt>
                <c:pt idx="128">
                  <c:v>3.5555555555555554</c:v>
                </c:pt>
                <c:pt idx="129">
                  <c:v>3.583333333333333</c:v>
                </c:pt>
                <c:pt idx="130">
                  <c:v>3.6111111111111107</c:v>
                </c:pt>
                <c:pt idx="131">
                  <c:v>3.6388888888888888</c:v>
                </c:pt>
                <c:pt idx="132">
                  <c:v>3.6666666666666665</c:v>
                </c:pt>
                <c:pt idx="133">
                  <c:v>3.6944444444444446</c:v>
                </c:pt>
                <c:pt idx="134">
                  <c:v>3.7222222222222223</c:v>
                </c:pt>
                <c:pt idx="135">
                  <c:v>3.75</c:v>
                </c:pt>
                <c:pt idx="136">
                  <c:v>3.7777777777777777</c:v>
                </c:pt>
                <c:pt idx="137">
                  <c:v>3.8055555555555554</c:v>
                </c:pt>
                <c:pt idx="138">
                  <c:v>3.8333333333333339</c:v>
                </c:pt>
                <c:pt idx="139">
                  <c:v>3.8611111111111116</c:v>
                </c:pt>
                <c:pt idx="140">
                  <c:v>3.8888888888888893</c:v>
                </c:pt>
                <c:pt idx="141">
                  <c:v>3.916666666666667</c:v>
                </c:pt>
                <c:pt idx="142">
                  <c:v>3.9444444444444446</c:v>
                </c:pt>
                <c:pt idx="143">
                  <c:v>3.9722222222222219</c:v>
                </c:pt>
                <c:pt idx="144">
                  <c:v>4</c:v>
                </c:pt>
                <c:pt idx="145">
                  <c:v>4.0277777777777777</c:v>
                </c:pt>
                <c:pt idx="146">
                  <c:v>4.0555555555555554</c:v>
                </c:pt>
                <c:pt idx="147">
                  <c:v>4.083333333333333</c:v>
                </c:pt>
                <c:pt idx="148">
                  <c:v>4.1111111111111107</c:v>
                </c:pt>
                <c:pt idx="149">
                  <c:v>4.1388888888888884</c:v>
                </c:pt>
                <c:pt idx="150">
                  <c:v>4.166666666666667</c:v>
                </c:pt>
                <c:pt idx="151">
                  <c:v>4.1944444444444446</c:v>
                </c:pt>
                <c:pt idx="152">
                  <c:v>4.2222222222222223</c:v>
                </c:pt>
                <c:pt idx="153">
                  <c:v>4.25</c:v>
                </c:pt>
                <c:pt idx="154">
                  <c:v>4.2777777777777777</c:v>
                </c:pt>
                <c:pt idx="155">
                  <c:v>4.3055555555555562</c:v>
                </c:pt>
                <c:pt idx="156">
                  <c:v>4.3333333333333339</c:v>
                </c:pt>
                <c:pt idx="157">
                  <c:v>4.3611111111111116</c:v>
                </c:pt>
                <c:pt idx="158">
                  <c:v>4.3888888888888884</c:v>
                </c:pt>
                <c:pt idx="159">
                  <c:v>4.4166666666666661</c:v>
                </c:pt>
                <c:pt idx="160">
                  <c:v>4.4444444444444438</c:v>
                </c:pt>
                <c:pt idx="161">
                  <c:v>4.4722222222222223</c:v>
                </c:pt>
                <c:pt idx="162">
                  <c:v>4.5</c:v>
                </c:pt>
                <c:pt idx="163">
                  <c:v>4.5277777777777777</c:v>
                </c:pt>
                <c:pt idx="164">
                  <c:v>4.5555555555555554</c:v>
                </c:pt>
                <c:pt idx="165">
                  <c:v>4.583333333333333</c:v>
                </c:pt>
                <c:pt idx="166">
                  <c:v>4.6111111111111116</c:v>
                </c:pt>
                <c:pt idx="167">
                  <c:v>4.6388888888888893</c:v>
                </c:pt>
                <c:pt idx="168">
                  <c:v>4.666666666666667</c:v>
                </c:pt>
                <c:pt idx="169">
                  <c:v>4.6944444444444446</c:v>
                </c:pt>
                <c:pt idx="170">
                  <c:v>4.7222222222222223</c:v>
                </c:pt>
                <c:pt idx="171">
                  <c:v>4.75</c:v>
                </c:pt>
                <c:pt idx="172">
                  <c:v>4.7777777777777786</c:v>
                </c:pt>
                <c:pt idx="173">
                  <c:v>4.8055555555555554</c:v>
                </c:pt>
                <c:pt idx="174">
                  <c:v>4.833333333333333</c:v>
                </c:pt>
                <c:pt idx="175">
                  <c:v>4.8611111111111107</c:v>
                </c:pt>
                <c:pt idx="176">
                  <c:v>4.8888888888888884</c:v>
                </c:pt>
                <c:pt idx="177">
                  <c:v>4.9166666666666661</c:v>
                </c:pt>
                <c:pt idx="178">
                  <c:v>4.9444444444444446</c:v>
                </c:pt>
                <c:pt idx="179">
                  <c:v>4.9722222222222223</c:v>
                </c:pt>
                <c:pt idx="180">
                  <c:v>5</c:v>
                </c:pt>
                <c:pt idx="181">
                  <c:v>5.0277777777777777</c:v>
                </c:pt>
                <c:pt idx="182">
                  <c:v>5.0555555555555554</c:v>
                </c:pt>
                <c:pt idx="183">
                  <c:v>5.083333333333333</c:v>
                </c:pt>
                <c:pt idx="184">
                  <c:v>5.1111111111111107</c:v>
                </c:pt>
                <c:pt idx="185">
                  <c:v>5.1388888888888884</c:v>
                </c:pt>
                <c:pt idx="186">
                  <c:v>5.1666666666666679</c:v>
                </c:pt>
                <c:pt idx="187">
                  <c:v>5.1944444444444446</c:v>
                </c:pt>
                <c:pt idx="188">
                  <c:v>5.2222222222222232</c:v>
                </c:pt>
                <c:pt idx="189">
                  <c:v>5.25</c:v>
                </c:pt>
                <c:pt idx="190">
                  <c:v>5.2777777777777786</c:v>
                </c:pt>
                <c:pt idx="191">
                  <c:v>5.3055555555555554</c:v>
                </c:pt>
                <c:pt idx="192">
                  <c:v>5.3333333333333339</c:v>
                </c:pt>
                <c:pt idx="193">
                  <c:v>5.3611111111111107</c:v>
                </c:pt>
                <c:pt idx="194">
                  <c:v>5.3888888888888893</c:v>
                </c:pt>
                <c:pt idx="195">
                  <c:v>5.4166666666666661</c:v>
                </c:pt>
                <c:pt idx="196">
                  <c:v>5.4444444444444438</c:v>
                </c:pt>
                <c:pt idx="197">
                  <c:v>5.4722222222222232</c:v>
                </c:pt>
                <c:pt idx="198">
                  <c:v>5.5</c:v>
                </c:pt>
                <c:pt idx="199">
                  <c:v>5.5277777777777786</c:v>
                </c:pt>
                <c:pt idx="200">
                  <c:v>5.5555555555555554</c:v>
                </c:pt>
                <c:pt idx="201">
                  <c:v>5.5833333333333339</c:v>
                </c:pt>
                <c:pt idx="202">
                  <c:v>5.6111111111111107</c:v>
                </c:pt>
                <c:pt idx="203">
                  <c:v>5.6388888888888893</c:v>
                </c:pt>
                <c:pt idx="204">
                  <c:v>5.6666666666666661</c:v>
                </c:pt>
                <c:pt idx="205">
                  <c:v>5.6944444444444446</c:v>
                </c:pt>
                <c:pt idx="206">
                  <c:v>5.7222222222222214</c:v>
                </c:pt>
                <c:pt idx="207">
                  <c:v>5.75</c:v>
                </c:pt>
                <c:pt idx="208">
                  <c:v>5.7777777777777777</c:v>
                </c:pt>
                <c:pt idx="209">
                  <c:v>5.8055555555555562</c:v>
                </c:pt>
                <c:pt idx="210">
                  <c:v>5.8333333333333339</c:v>
                </c:pt>
                <c:pt idx="211">
                  <c:v>5.8611111111111107</c:v>
                </c:pt>
                <c:pt idx="212">
                  <c:v>5.8888888888888893</c:v>
                </c:pt>
                <c:pt idx="213">
                  <c:v>5.9166666666666661</c:v>
                </c:pt>
                <c:pt idx="214">
                  <c:v>5.9444444444444446</c:v>
                </c:pt>
                <c:pt idx="215">
                  <c:v>5.9722222222222214</c:v>
                </c:pt>
                <c:pt idx="216">
                  <c:v>6</c:v>
                </c:pt>
                <c:pt idx="217">
                  <c:v>6.0277777777777777</c:v>
                </c:pt>
                <c:pt idx="218">
                  <c:v>6.0555555555555554</c:v>
                </c:pt>
                <c:pt idx="219">
                  <c:v>6.083333333333333</c:v>
                </c:pt>
                <c:pt idx="220">
                  <c:v>6.1111111111111125</c:v>
                </c:pt>
                <c:pt idx="221">
                  <c:v>6.1388888888888893</c:v>
                </c:pt>
                <c:pt idx="222">
                  <c:v>6.1666666666666679</c:v>
                </c:pt>
                <c:pt idx="223">
                  <c:v>6.1944444444444446</c:v>
                </c:pt>
                <c:pt idx="224">
                  <c:v>6.2222222222222232</c:v>
                </c:pt>
                <c:pt idx="225">
                  <c:v>6.25</c:v>
                </c:pt>
                <c:pt idx="226">
                  <c:v>6.2777777777777777</c:v>
                </c:pt>
                <c:pt idx="227">
                  <c:v>6.3055555555555554</c:v>
                </c:pt>
                <c:pt idx="228">
                  <c:v>6.333333333333333</c:v>
                </c:pt>
                <c:pt idx="229">
                  <c:v>6.3611111111111107</c:v>
                </c:pt>
                <c:pt idx="230">
                  <c:v>6.3888888888888884</c:v>
                </c:pt>
                <c:pt idx="231">
                  <c:v>6.4166666666666679</c:v>
                </c:pt>
                <c:pt idx="232">
                  <c:v>6.4444444444444446</c:v>
                </c:pt>
                <c:pt idx="233">
                  <c:v>6.4722222222222232</c:v>
                </c:pt>
                <c:pt idx="234">
                  <c:v>6.5</c:v>
                </c:pt>
                <c:pt idx="235">
                  <c:v>6.5277777777777786</c:v>
                </c:pt>
                <c:pt idx="236">
                  <c:v>6.5555555555555554</c:v>
                </c:pt>
                <c:pt idx="237">
                  <c:v>6.5833333333333339</c:v>
                </c:pt>
                <c:pt idx="238">
                  <c:v>6.6111111111111107</c:v>
                </c:pt>
                <c:pt idx="239">
                  <c:v>6.6388888888888893</c:v>
                </c:pt>
                <c:pt idx="240">
                  <c:v>6.6666666666666661</c:v>
                </c:pt>
                <c:pt idx="241">
                  <c:v>6.6944444444444438</c:v>
                </c:pt>
                <c:pt idx="242">
                  <c:v>6.7222222222222232</c:v>
                </c:pt>
                <c:pt idx="243">
                  <c:v>6.75</c:v>
                </c:pt>
                <c:pt idx="244">
                  <c:v>6.7777777777777786</c:v>
                </c:pt>
                <c:pt idx="245">
                  <c:v>6.8055555555555554</c:v>
                </c:pt>
                <c:pt idx="246">
                  <c:v>6.8333333333333339</c:v>
                </c:pt>
                <c:pt idx="247">
                  <c:v>6.8611111111111107</c:v>
                </c:pt>
                <c:pt idx="248">
                  <c:v>6.8888888888888893</c:v>
                </c:pt>
                <c:pt idx="249">
                  <c:v>6.9166666666666661</c:v>
                </c:pt>
                <c:pt idx="250">
                  <c:v>6.9444444444444446</c:v>
                </c:pt>
                <c:pt idx="251">
                  <c:v>6.9722222222222214</c:v>
                </c:pt>
                <c:pt idx="252">
                  <c:v>7</c:v>
                </c:pt>
                <c:pt idx="253">
                  <c:v>7.0277777777777777</c:v>
                </c:pt>
                <c:pt idx="254">
                  <c:v>7.0555555555555571</c:v>
                </c:pt>
                <c:pt idx="255">
                  <c:v>7.0833333333333339</c:v>
                </c:pt>
                <c:pt idx="256">
                  <c:v>7.1111111111111107</c:v>
                </c:pt>
                <c:pt idx="257">
                  <c:v>7.1388888888888893</c:v>
                </c:pt>
                <c:pt idx="258">
                  <c:v>7.1666666666666661</c:v>
                </c:pt>
                <c:pt idx="259">
                  <c:v>7.1944444444444446</c:v>
                </c:pt>
                <c:pt idx="260">
                  <c:v>7.2222222222222214</c:v>
                </c:pt>
                <c:pt idx="261">
                  <c:v>7.25</c:v>
                </c:pt>
                <c:pt idx="262">
                  <c:v>7.2777777777777777</c:v>
                </c:pt>
                <c:pt idx="263">
                  <c:v>7.3055555555555554</c:v>
                </c:pt>
                <c:pt idx="264">
                  <c:v>7.333333333333333</c:v>
                </c:pt>
                <c:pt idx="265">
                  <c:v>7.3611111111111125</c:v>
                </c:pt>
                <c:pt idx="266">
                  <c:v>7.3888888888888893</c:v>
                </c:pt>
                <c:pt idx="267">
                  <c:v>7.4166666666666679</c:v>
                </c:pt>
                <c:pt idx="268">
                  <c:v>7.4444444444444446</c:v>
                </c:pt>
                <c:pt idx="269">
                  <c:v>7.4722222222222232</c:v>
                </c:pt>
                <c:pt idx="270">
                  <c:v>7.5</c:v>
                </c:pt>
                <c:pt idx="271">
                  <c:v>7.5277777777777777</c:v>
                </c:pt>
                <c:pt idx="272">
                  <c:v>7.5555555555555554</c:v>
                </c:pt>
                <c:pt idx="273">
                  <c:v>7.583333333333333</c:v>
                </c:pt>
                <c:pt idx="274">
                  <c:v>7.6111111111111107</c:v>
                </c:pt>
                <c:pt idx="275">
                  <c:v>7.6388888888888884</c:v>
                </c:pt>
                <c:pt idx="276">
                  <c:v>7.6666666666666679</c:v>
                </c:pt>
                <c:pt idx="277">
                  <c:v>7.6944444444444446</c:v>
                </c:pt>
                <c:pt idx="278">
                  <c:v>7.7222222222222232</c:v>
                </c:pt>
                <c:pt idx="279">
                  <c:v>7.75</c:v>
                </c:pt>
                <c:pt idx="280">
                  <c:v>7.7777777777777786</c:v>
                </c:pt>
                <c:pt idx="281">
                  <c:v>7.8055555555555554</c:v>
                </c:pt>
                <c:pt idx="282">
                  <c:v>7.8333333333333339</c:v>
                </c:pt>
                <c:pt idx="283">
                  <c:v>7.8611111111111107</c:v>
                </c:pt>
                <c:pt idx="284">
                  <c:v>7.8888888888888893</c:v>
                </c:pt>
                <c:pt idx="285">
                  <c:v>7.9166666666666661</c:v>
                </c:pt>
                <c:pt idx="286">
                  <c:v>7.9444444444444438</c:v>
                </c:pt>
                <c:pt idx="287">
                  <c:v>7.9722222222222232</c:v>
                </c:pt>
                <c:pt idx="288">
                  <c:v>8</c:v>
                </c:pt>
                <c:pt idx="289">
                  <c:v>8.0277777777777786</c:v>
                </c:pt>
                <c:pt idx="290">
                  <c:v>8.0555555555555554</c:v>
                </c:pt>
                <c:pt idx="291">
                  <c:v>8.0833333333333339</c:v>
                </c:pt>
                <c:pt idx="292">
                  <c:v>8.1111111111111107</c:v>
                </c:pt>
                <c:pt idx="293">
                  <c:v>8.1388888888888893</c:v>
                </c:pt>
                <c:pt idx="294">
                  <c:v>8.1666666666666661</c:v>
                </c:pt>
                <c:pt idx="295">
                  <c:v>8.1944444444444446</c:v>
                </c:pt>
                <c:pt idx="296">
                  <c:v>8.2222222222222214</c:v>
                </c:pt>
                <c:pt idx="297">
                  <c:v>8.25</c:v>
                </c:pt>
                <c:pt idx="298">
                  <c:v>8.2777777777777768</c:v>
                </c:pt>
                <c:pt idx="299">
                  <c:v>8.3055555555555571</c:v>
                </c:pt>
                <c:pt idx="300">
                  <c:v>8.3333333333333339</c:v>
                </c:pt>
                <c:pt idx="301">
                  <c:v>8.3611111111111107</c:v>
                </c:pt>
                <c:pt idx="302">
                  <c:v>8.3888888888888893</c:v>
                </c:pt>
                <c:pt idx="303">
                  <c:v>8.4166666666666661</c:v>
                </c:pt>
                <c:pt idx="304">
                  <c:v>8.4444444444444446</c:v>
                </c:pt>
                <c:pt idx="305">
                  <c:v>8.4722222222222214</c:v>
                </c:pt>
                <c:pt idx="306">
                  <c:v>8.5</c:v>
                </c:pt>
                <c:pt idx="307">
                  <c:v>8.5277777777777768</c:v>
                </c:pt>
                <c:pt idx="308">
                  <c:v>8.5555555555555554</c:v>
                </c:pt>
                <c:pt idx="309">
                  <c:v>8.5833333333333321</c:v>
                </c:pt>
                <c:pt idx="310">
                  <c:v>8.6111111111111125</c:v>
                </c:pt>
                <c:pt idx="311">
                  <c:v>8.6388888888888893</c:v>
                </c:pt>
                <c:pt idx="312">
                  <c:v>8.6666666666666679</c:v>
                </c:pt>
                <c:pt idx="313">
                  <c:v>8.6944444444444446</c:v>
                </c:pt>
                <c:pt idx="314">
                  <c:v>8.7222222222222232</c:v>
                </c:pt>
                <c:pt idx="315">
                  <c:v>8.75</c:v>
                </c:pt>
                <c:pt idx="316">
                  <c:v>8.7777777777777768</c:v>
                </c:pt>
                <c:pt idx="317">
                  <c:v>8.8055555555555554</c:v>
                </c:pt>
                <c:pt idx="318">
                  <c:v>8.8333333333333321</c:v>
                </c:pt>
                <c:pt idx="319">
                  <c:v>8.8611111111111107</c:v>
                </c:pt>
                <c:pt idx="320">
                  <c:v>8.8888888888888875</c:v>
                </c:pt>
                <c:pt idx="321">
                  <c:v>8.9166666666666679</c:v>
                </c:pt>
                <c:pt idx="322">
                  <c:v>8.9444444444444446</c:v>
                </c:pt>
                <c:pt idx="323">
                  <c:v>8.9722222222222232</c:v>
                </c:pt>
                <c:pt idx="324">
                  <c:v>9</c:v>
                </c:pt>
                <c:pt idx="325">
                  <c:v>9.0277777777777786</c:v>
                </c:pt>
                <c:pt idx="326">
                  <c:v>9.0555555555555554</c:v>
                </c:pt>
                <c:pt idx="327">
                  <c:v>9.0833333333333339</c:v>
                </c:pt>
                <c:pt idx="328">
                  <c:v>9.1111111111111107</c:v>
                </c:pt>
                <c:pt idx="329">
                  <c:v>9.1388888888888893</c:v>
                </c:pt>
                <c:pt idx="330">
                  <c:v>9.1666666666666661</c:v>
                </c:pt>
                <c:pt idx="331">
                  <c:v>9.1944444444444429</c:v>
                </c:pt>
                <c:pt idx="332">
                  <c:v>9.2222222222222232</c:v>
                </c:pt>
                <c:pt idx="333">
                  <c:v>9.25</c:v>
                </c:pt>
                <c:pt idx="334">
                  <c:v>9.2777777777777786</c:v>
                </c:pt>
                <c:pt idx="335">
                  <c:v>9.3055555555555554</c:v>
                </c:pt>
                <c:pt idx="336">
                  <c:v>9.3333333333333339</c:v>
                </c:pt>
                <c:pt idx="337">
                  <c:v>9.3611111111111107</c:v>
                </c:pt>
                <c:pt idx="338">
                  <c:v>9.3888888888888893</c:v>
                </c:pt>
                <c:pt idx="339">
                  <c:v>9.4166666666666661</c:v>
                </c:pt>
                <c:pt idx="340">
                  <c:v>9.4444444444444446</c:v>
                </c:pt>
                <c:pt idx="341">
                  <c:v>9.4722222222222214</c:v>
                </c:pt>
                <c:pt idx="342">
                  <c:v>9.5</c:v>
                </c:pt>
                <c:pt idx="343">
                  <c:v>9.5277777777777768</c:v>
                </c:pt>
                <c:pt idx="344">
                  <c:v>9.5555555555555571</c:v>
                </c:pt>
                <c:pt idx="345">
                  <c:v>9.5833333333333339</c:v>
                </c:pt>
                <c:pt idx="346">
                  <c:v>9.6111111111111107</c:v>
                </c:pt>
                <c:pt idx="347">
                  <c:v>9.6388888888888893</c:v>
                </c:pt>
                <c:pt idx="348">
                  <c:v>9.6666666666666661</c:v>
                </c:pt>
                <c:pt idx="349">
                  <c:v>9.6944444444444446</c:v>
                </c:pt>
                <c:pt idx="350">
                  <c:v>9.7222222222222214</c:v>
                </c:pt>
                <c:pt idx="351">
                  <c:v>9.75</c:v>
                </c:pt>
                <c:pt idx="352">
                  <c:v>9.7777777777777768</c:v>
                </c:pt>
                <c:pt idx="353">
                  <c:v>9.8055555555555554</c:v>
                </c:pt>
                <c:pt idx="354">
                  <c:v>9.8333333333333321</c:v>
                </c:pt>
                <c:pt idx="355">
                  <c:v>9.8611111111111125</c:v>
                </c:pt>
                <c:pt idx="356">
                  <c:v>9.8888888888888893</c:v>
                </c:pt>
                <c:pt idx="357">
                  <c:v>9.9166666666666679</c:v>
                </c:pt>
                <c:pt idx="358">
                  <c:v>9.9444444444444446</c:v>
                </c:pt>
                <c:pt idx="359">
                  <c:v>9.9722222222222232</c:v>
                </c:pt>
                <c:pt idx="360">
                  <c:v>10</c:v>
                </c:pt>
              </c:numCache>
            </c:numRef>
          </c:cat>
          <c:val>
            <c:numRef>
              <c:f>'Sine Wave'!$W$2:$W$362</c:f>
              <c:numCache>
                <c:formatCode>General</c:formatCode>
                <c:ptCount val="361"/>
                <c:pt idx="0">
                  <c:v>0</c:v>
                </c:pt>
                <c:pt idx="1">
                  <c:v>1.7452406437283512E-2</c:v>
                </c:pt>
                <c:pt idx="2">
                  <c:v>3.4899496702500969E-2</c:v>
                </c:pt>
                <c:pt idx="3">
                  <c:v>5.2335956242943828E-2</c:v>
                </c:pt>
                <c:pt idx="4">
                  <c:v>6.9756473744125302E-2</c:v>
                </c:pt>
                <c:pt idx="5">
                  <c:v>8.7155742747658166E-2</c:v>
                </c:pt>
                <c:pt idx="6">
                  <c:v>0.10452846326765346</c:v>
                </c:pt>
                <c:pt idx="7">
                  <c:v>0.12186934340514749</c:v>
                </c:pt>
                <c:pt idx="8">
                  <c:v>0.13917310096006544</c:v>
                </c:pt>
                <c:pt idx="9">
                  <c:v>0.15643446504023087</c:v>
                </c:pt>
                <c:pt idx="10">
                  <c:v>0.17364817766693033</c:v>
                </c:pt>
                <c:pt idx="11">
                  <c:v>0.1908089953765448</c:v>
                </c:pt>
                <c:pt idx="12">
                  <c:v>0.20791169081775931</c:v>
                </c:pt>
                <c:pt idx="13">
                  <c:v>0.22495105434386498</c:v>
                </c:pt>
                <c:pt idx="14">
                  <c:v>0.24192189559966776</c:v>
                </c:pt>
                <c:pt idx="15">
                  <c:v>0.25881904510252074</c:v>
                </c:pt>
                <c:pt idx="16">
                  <c:v>0.27563735581699916</c:v>
                </c:pt>
                <c:pt idx="17">
                  <c:v>0.29237170472273677</c:v>
                </c:pt>
                <c:pt idx="18">
                  <c:v>0.3090169943749474</c:v>
                </c:pt>
                <c:pt idx="19">
                  <c:v>0.3255681544571567</c:v>
                </c:pt>
                <c:pt idx="20">
                  <c:v>0.34202014332566871</c:v>
                </c:pt>
                <c:pt idx="21">
                  <c:v>0.35836794954530032</c:v>
                </c:pt>
                <c:pt idx="22">
                  <c:v>0.37460659341591201</c:v>
                </c:pt>
                <c:pt idx="23">
                  <c:v>0.39073112848927372</c:v>
                </c:pt>
                <c:pt idx="24">
                  <c:v>0.40673664307580015</c:v>
                </c:pt>
                <c:pt idx="25">
                  <c:v>0.4226182617406995</c:v>
                </c:pt>
                <c:pt idx="26">
                  <c:v>0.4383711467890774</c:v>
                </c:pt>
                <c:pt idx="27">
                  <c:v>0.4539904997395468</c:v>
                </c:pt>
                <c:pt idx="28">
                  <c:v>0.46947156278589081</c:v>
                </c:pt>
                <c:pt idx="29">
                  <c:v>0.48480962024633706</c:v>
                </c:pt>
                <c:pt idx="30">
                  <c:v>0.49999999999999994</c:v>
                </c:pt>
                <c:pt idx="31">
                  <c:v>0.51503807491005416</c:v>
                </c:pt>
                <c:pt idx="32">
                  <c:v>0.5299192642332049</c:v>
                </c:pt>
                <c:pt idx="33">
                  <c:v>0.54463903501502708</c:v>
                </c:pt>
                <c:pt idx="34">
                  <c:v>0.5591929034707469</c:v>
                </c:pt>
                <c:pt idx="35">
                  <c:v>0.57357643635104616</c:v>
                </c:pt>
                <c:pt idx="36">
                  <c:v>0.58778525229247314</c:v>
                </c:pt>
                <c:pt idx="37">
                  <c:v>0.60181502315204827</c:v>
                </c:pt>
                <c:pt idx="38">
                  <c:v>0.61566147532565829</c:v>
                </c:pt>
                <c:pt idx="39">
                  <c:v>0.62932039104983761</c:v>
                </c:pt>
                <c:pt idx="40">
                  <c:v>0.64278760968653925</c:v>
                </c:pt>
                <c:pt idx="41">
                  <c:v>0.65605902899050728</c:v>
                </c:pt>
                <c:pt idx="42">
                  <c:v>0.66913060635885835</c:v>
                </c:pt>
                <c:pt idx="43">
                  <c:v>0.68199836006249859</c:v>
                </c:pt>
                <c:pt idx="44">
                  <c:v>0.69465837045899725</c:v>
                </c:pt>
                <c:pt idx="45">
                  <c:v>0.70710678118654746</c:v>
                </c:pt>
                <c:pt idx="46">
                  <c:v>0.71933980033865108</c:v>
                </c:pt>
                <c:pt idx="47">
                  <c:v>0.73135370161917057</c:v>
                </c:pt>
                <c:pt idx="48">
                  <c:v>0.74314482547739413</c:v>
                </c:pt>
                <c:pt idx="49">
                  <c:v>0.75470958022277201</c:v>
                </c:pt>
                <c:pt idx="50">
                  <c:v>0.76604444311897812</c:v>
                </c:pt>
                <c:pt idx="51">
                  <c:v>0.77714596145697079</c:v>
                </c:pt>
                <c:pt idx="52">
                  <c:v>0.7880107536067219</c:v>
                </c:pt>
                <c:pt idx="53">
                  <c:v>0.79863551004729283</c:v>
                </c:pt>
                <c:pt idx="54">
                  <c:v>0.80901699437494745</c:v>
                </c:pt>
                <c:pt idx="55">
                  <c:v>0.8191520442889918</c:v>
                </c:pt>
                <c:pt idx="56">
                  <c:v>0.82903757255504174</c:v>
                </c:pt>
                <c:pt idx="57">
                  <c:v>0.83867056794542405</c:v>
                </c:pt>
                <c:pt idx="58">
                  <c:v>0.84804809615642596</c:v>
                </c:pt>
                <c:pt idx="59">
                  <c:v>0.85716730070211233</c:v>
                </c:pt>
                <c:pt idx="60">
                  <c:v>0.8660254037844386</c:v>
                </c:pt>
                <c:pt idx="61">
                  <c:v>0.87461970713939585</c:v>
                </c:pt>
                <c:pt idx="62">
                  <c:v>0.88294759285892688</c:v>
                </c:pt>
                <c:pt idx="63">
                  <c:v>0.89100652418836779</c:v>
                </c:pt>
                <c:pt idx="64">
                  <c:v>0.89879404629916704</c:v>
                </c:pt>
                <c:pt idx="65">
                  <c:v>0.90630778703664994</c:v>
                </c:pt>
                <c:pt idx="66">
                  <c:v>0.91354545764260087</c:v>
                </c:pt>
                <c:pt idx="67">
                  <c:v>0.92050485345244037</c:v>
                </c:pt>
                <c:pt idx="68">
                  <c:v>0.92718385456678742</c:v>
                </c:pt>
                <c:pt idx="69">
                  <c:v>0.93358042649720174</c:v>
                </c:pt>
                <c:pt idx="70">
                  <c:v>0.93969262078590843</c:v>
                </c:pt>
                <c:pt idx="71">
                  <c:v>0.94551857559931674</c:v>
                </c:pt>
                <c:pt idx="72">
                  <c:v>0.95105651629515353</c:v>
                </c:pt>
                <c:pt idx="73">
                  <c:v>0.95630475596303544</c:v>
                </c:pt>
                <c:pt idx="74">
                  <c:v>0.96126169593831889</c:v>
                </c:pt>
                <c:pt idx="75">
                  <c:v>0.96592582628906831</c:v>
                </c:pt>
                <c:pt idx="76">
                  <c:v>0.97029572627599647</c:v>
                </c:pt>
                <c:pt idx="77">
                  <c:v>0.97437006478523525</c:v>
                </c:pt>
                <c:pt idx="78">
                  <c:v>0.97814760073380569</c:v>
                </c:pt>
                <c:pt idx="79">
                  <c:v>0.98162718344766398</c:v>
                </c:pt>
                <c:pt idx="80">
                  <c:v>0.98480775301220802</c:v>
                </c:pt>
                <c:pt idx="81">
                  <c:v>0.98768834059513777</c:v>
                </c:pt>
                <c:pt idx="82">
                  <c:v>0.99026806874157036</c:v>
                </c:pt>
                <c:pt idx="83">
                  <c:v>0.99254615164132209</c:v>
                </c:pt>
                <c:pt idx="84">
                  <c:v>0.9945218953682734</c:v>
                </c:pt>
                <c:pt idx="85">
                  <c:v>0.99619469809174555</c:v>
                </c:pt>
                <c:pt idx="86">
                  <c:v>0.99756405025982431</c:v>
                </c:pt>
                <c:pt idx="87">
                  <c:v>0.99862953475457383</c:v>
                </c:pt>
                <c:pt idx="88">
                  <c:v>0.99939082701909576</c:v>
                </c:pt>
                <c:pt idx="89">
                  <c:v>0.99984769515639127</c:v>
                </c:pt>
                <c:pt idx="90">
                  <c:v>1</c:v>
                </c:pt>
                <c:pt idx="91">
                  <c:v>0.99984769515639127</c:v>
                </c:pt>
                <c:pt idx="92">
                  <c:v>0.99939082701909576</c:v>
                </c:pt>
                <c:pt idx="93">
                  <c:v>0.99862953475457383</c:v>
                </c:pt>
                <c:pt idx="94">
                  <c:v>0.9975640502598242</c:v>
                </c:pt>
                <c:pt idx="95">
                  <c:v>0.99619469809174555</c:v>
                </c:pt>
                <c:pt idx="96">
                  <c:v>0.9945218953682734</c:v>
                </c:pt>
                <c:pt idx="97">
                  <c:v>0.99254615164132209</c:v>
                </c:pt>
                <c:pt idx="98">
                  <c:v>0.99026806874157036</c:v>
                </c:pt>
                <c:pt idx="99">
                  <c:v>0.98768834059513766</c:v>
                </c:pt>
                <c:pt idx="100">
                  <c:v>0.98480775301220802</c:v>
                </c:pt>
                <c:pt idx="101">
                  <c:v>0.98162718344766398</c:v>
                </c:pt>
                <c:pt idx="102">
                  <c:v>0.97814760073380569</c:v>
                </c:pt>
                <c:pt idx="103">
                  <c:v>0.97437006478523525</c:v>
                </c:pt>
                <c:pt idx="104">
                  <c:v>0.97029572627599647</c:v>
                </c:pt>
                <c:pt idx="105">
                  <c:v>0.96592582628906831</c:v>
                </c:pt>
                <c:pt idx="106">
                  <c:v>0.96126169593831889</c:v>
                </c:pt>
                <c:pt idx="107">
                  <c:v>0.95630475596303544</c:v>
                </c:pt>
                <c:pt idx="108">
                  <c:v>0.95105651629515353</c:v>
                </c:pt>
                <c:pt idx="109">
                  <c:v>0.94551857559931685</c:v>
                </c:pt>
                <c:pt idx="110">
                  <c:v>0.93969262078590832</c:v>
                </c:pt>
                <c:pt idx="111">
                  <c:v>0.93358042649720163</c:v>
                </c:pt>
                <c:pt idx="112">
                  <c:v>0.92718385456678731</c:v>
                </c:pt>
                <c:pt idx="113">
                  <c:v>0.92050485345244026</c:v>
                </c:pt>
                <c:pt idx="114">
                  <c:v>0.91354545764260087</c:v>
                </c:pt>
                <c:pt idx="115">
                  <c:v>0.90630778703665005</c:v>
                </c:pt>
                <c:pt idx="116">
                  <c:v>0.89879404629916693</c:v>
                </c:pt>
                <c:pt idx="117">
                  <c:v>0.89100652418836768</c:v>
                </c:pt>
                <c:pt idx="118">
                  <c:v>0.88294759285892688</c:v>
                </c:pt>
                <c:pt idx="119">
                  <c:v>0.87461970713939585</c:v>
                </c:pt>
                <c:pt idx="120">
                  <c:v>0.86602540378443871</c:v>
                </c:pt>
                <c:pt idx="121">
                  <c:v>0.857167300702112</c:v>
                </c:pt>
                <c:pt idx="122">
                  <c:v>0.84804809615642585</c:v>
                </c:pt>
                <c:pt idx="123">
                  <c:v>0.83867056794542394</c:v>
                </c:pt>
                <c:pt idx="124">
                  <c:v>0.82903757255504174</c:v>
                </c:pt>
                <c:pt idx="125">
                  <c:v>0.81915204428899169</c:v>
                </c:pt>
                <c:pt idx="126">
                  <c:v>0.80901699437494745</c:v>
                </c:pt>
                <c:pt idx="127">
                  <c:v>0.79863551004729272</c:v>
                </c:pt>
                <c:pt idx="128">
                  <c:v>0.78801075360672201</c:v>
                </c:pt>
                <c:pt idx="129">
                  <c:v>0.77714596145697079</c:v>
                </c:pt>
                <c:pt idx="130">
                  <c:v>0.76604444311897801</c:v>
                </c:pt>
                <c:pt idx="131">
                  <c:v>0.75470958022277179</c:v>
                </c:pt>
                <c:pt idx="132">
                  <c:v>0.74314482547739424</c:v>
                </c:pt>
                <c:pt idx="133">
                  <c:v>0.73135370161917024</c:v>
                </c:pt>
                <c:pt idx="134">
                  <c:v>0.71933980033865108</c:v>
                </c:pt>
                <c:pt idx="135">
                  <c:v>0.70710678118654757</c:v>
                </c:pt>
                <c:pt idx="136">
                  <c:v>0.69465837045899714</c:v>
                </c:pt>
                <c:pt idx="137">
                  <c:v>0.68199836006249859</c:v>
                </c:pt>
                <c:pt idx="138">
                  <c:v>0.66913060635885802</c:v>
                </c:pt>
                <c:pt idx="139">
                  <c:v>0.65605902899050728</c:v>
                </c:pt>
                <c:pt idx="140">
                  <c:v>0.64278760968653914</c:v>
                </c:pt>
                <c:pt idx="141">
                  <c:v>0.62932039104983739</c:v>
                </c:pt>
                <c:pt idx="142">
                  <c:v>0.6156614753256584</c:v>
                </c:pt>
                <c:pt idx="143">
                  <c:v>0.60181502315204816</c:v>
                </c:pt>
                <c:pt idx="144">
                  <c:v>0.58778525229247325</c:v>
                </c:pt>
                <c:pt idx="145">
                  <c:v>0.57357643635104594</c:v>
                </c:pt>
                <c:pt idx="146">
                  <c:v>0.5591929034707469</c:v>
                </c:pt>
                <c:pt idx="147">
                  <c:v>0.54463903501502731</c:v>
                </c:pt>
                <c:pt idx="148">
                  <c:v>0.5299192642332049</c:v>
                </c:pt>
                <c:pt idx="149">
                  <c:v>0.51503807491005404</c:v>
                </c:pt>
                <c:pt idx="150">
                  <c:v>0.49999999999999994</c:v>
                </c:pt>
                <c:pt idx="151">
                  <c:v>0.48480962024633717</c:v>
                </c:pt>
                <c:pt idx="152">
                  <c:v>0.46947156278589069</c:v>
                </c:pt>
                <c:pt idx="153">
                  <c:v>0.45399049973954647</c:v>
                </c:pt>
                <c:pt idx="154">
                  <c:v>0.43837114678907729</c:v>
                </c:pt>
                <c:pt idx="155">
                  <c:v>0.4226182617406995</c:v>
                </c:pt>
                <c:pt idx="156">
                  <c:v>0.40673664307579965</c:v>
                </c:pt>
                <c:pt idx="157">
                  <c:v>0.39073112848927333</c:v>
                </c:pt>
                <c:pt idx="158">
                  <c:v>0.37460659341591179</c:v>
                </c:pt>
                <c:pt idx="159">
                  <c:v>0.35836794954530021</c:v>
                </c:pt>
                <c:pt idx="160">
                  <c:v>0.34202014332566888</c:v>
                </c:pt>
                <c:pt idx="161">
                  <c:v>0.32556815445715614</c:v>
                </c:pt>
                <c:pt idx="162">
                  <c:v>0.30901699437494712</c:v>
                </c:pt>
                <c:pt idx="163">
                  <c:v>0.2923717047227366</c:v>
                </c:pt>
                <c:pt idx="164">
                  <c:v>0.27563735581699922</c:v>
                </c:pt>
                <c:pt idx="165">
                  <c:v>0.25881904510252057</c:v>
                </c:pt>
                <c:pt idx="166">
                  <c:v>0.24192189559966731</c:v>
                </c:pt>
                <c:pt idx="167">
                  <c:v>0.22495105434386478</c:v>
                </c:pt>
                <c:pt idx="168">
                  <c:v>0.20791169081775887</c:v>
                </c:pt>
                <c:pt idx="169">
                  <c:v>0.19080899537654453</c:v>
                </c:pt>
                <c:pt idx="170">
                  <c:v>0.17364817766693028</c:v>
                </c:pt>
                <c:pt idx="171">
                  <c:v>0.15643446504023098</c:v>
                </c:pt>
                <c:pt idx="172">
                  <c:v>0.13917310096006488</c:v>
                </c:pt>
                <c:pt idx="173">
                  <c:v>0.1218693434051471</c:v>
                </c:pt>
                <c:pt idx="174">
                  <c:v>0.10452846326765329</c:v>
                </c:pt>
                <c:pt idx="175">
                  <c:v>8.7155742747658194E-2</c:v>
                </c:pt>
                <c:pt idx="176">
                  <c:v>6.9756473744125524E-2</c:v>
                </c:pt>
                <c:pt idx="177">
                  <c:v>5.2335956242943807E-2</c:v>
                </c:pt>
                <c:pt idx="178">
                  <c:v>3.4899496702500699E-2</c:v>
                </c:pt>
                <c:pt idx="179">
                  <c:v>1.7452406437283439E-2</c:v>
                </c:pt>
                <c:pt idx="180">
                  <c:v>1.22514845490862E-16</c:v>
                </c:pt>
                <c:pt idx="181">
                  <c:v>-1.7452406437283637E-2</c:v>
                </c:pt>
                <c:pt idx="182">
                  <c:v>-3.48994967025009E-2</c:v>
                </c:pt>
                <c:pt idx="183">
                  <c:v>-5.2335956242943557E-2</c:v>
                </c:pt>
                <c:pt idx="184">
                  <c:v>-6.9756473744124831E-2</c:v>
                </c:pt>
                <c:pt idx="185">
                  <c:v>-8.7155742747657944E-2</c:v>
                </c:pt>
                <c:pt idx="186">
                  <c:v>-0.10452846326765393</c:v>
                </c:pt>
                <c:pt idx="187">
                  <c:v>-0.12186934340514774</c:v>
                </c:pt>
                <c:pt idx="188">
                  <c:v>-0.13917310096006597</c:v>
                </c:pt>
                <c:pt idx="189">
                  <c:v>-0.15643446504023117</c:v>
                </c:pt>
                <c:pt idx="190">
                  <c:v>-0.17364817766693047</c:v>
                </c:pt>
                <c:pt idx="191">
                  <c:v>-0.19080899537654472</c:v>
                </c:pt>
                <c:pt idx="192">
                  <c:v>-0.20791169081775907</c:v>
                </c:pt>
                <c:pt idx="193">
                  <c:v>-0.22495105434386498</c:v>
                </c:pt>
                <c:pt idx="194">
                  <c:v>-0.24192189559966751</c:v>
                </c:pt>
                <c:pt idx="195">
                  <c:v>-0.25881904510252035</c:v>
                </c:pt>
                <c:pt idx="196">
                  <c:v>-0.275637355816999</c:v>
                </c:pt>
                <c:pt idx="197">
                  <c:v>-0.29237170472273721</c:v>
                </c:pt>
                <c:pt idx="198">
                  <c:v>-0.30901699437494773</c:v>
                </c:pt>
                <c:pt idx="199">
                  <c:v>-0.32556815445715676</c:v>
                </c:pt>
                <c:pt idx="200">
                  <c:v>-0.34202014332566905</c:v>
                </c:pt>
                <c:pt idx="201">
                  <c:v>-0.35836794954530043</c:v>
                </c:pt>
                <c:pt idx="202">
                  <c:v>-0.37460659341591201</c:v>
                </c:pt>
                <c:pt idx="203">
                  <c:v>-0.39073112848927355</c:v>
                </c:pt>
                <c:pt idx="204">
                  <c:v>-0.40673664307579982</c:v>
                </c:pt>
                <c:pt idx="205">
                  <c:v>-0.42261826174069966</c:v>
                </c:pt>
                <c:pt idx="206">
                  <c:v>-0.43837114678907746</c:v>
                </c:pt>
                <c:pt idx="207">
                  <c:v>-0.45399049973954669</c:v>
                </c:pt>
                <c:pt idx="208">
                  <c:v>-0.46947156278589047</c:v>
                </c:pt>
                <c:pt idx="209">
                  <c:v>-0.48480962024633734</c:v>
                </c:pt>
                <c:pt idx="210">
                  <c:v>-0.50000000000000011</c:v>
                </c:pt>
                <c:pt idx="211">
                  <c:v>-0.51503807491005416</c:v>
                </c:pt>
                <c:pt idx="212">
                  <c:v>-0.52991926423320479</c:v>
                </c:pt>
                <c:pt idx="213">
                  <c:v>-0.54463903501502742</c:v>
                </c:pt>
                <c:pt idx="214">
                  <c:v>-0.55919290347074702</c:v>
                </c:pt>
                <c:pt idx="215">
                  <c:v>-0.57357643635104616</c:v>
                </c:pt>
                <c:pt idx="216">
                  <c:v>-0.58778525229247336</c:v>
                </c:pt>
                <c:pt idx="217">
                  <c:v>-0.60181502315204838</c:v>
                </c:pt>
                <c:pt idx="218">
                  <c:v>-0.61566147532565818</c:v>
                </c:pt>
                <c:pt idx="219">
                  <c:v>-0.62932039104983717</c:v>
                </c:pt>
                <c:pt idx="220">
                  <c:v>-0.64278760968653958</c:v>
                </c:pt>
                <c:pt idx="221">
                  <c:v>-0.65605902899050739</c:v>
                </c:pt>
                <c:pt idx="222">
                  <c:v>-0.66913060635885857</c:v>
                </c:pt>
                <c:pt idx="223">
                  <c:v>-0.6819983600624987</c:v>
                </c:pt>
                <c:pt idx="224">
                  <c:v>-0.69465837045899759</c:v>
                </c:pt>
                <c:pt idx="225">
                  <c:v>-0.70710678118654768</c:v>
                </c:pt>
                <c:pt idx="226">
                  <c:v>-0.71933980033865119</c:v>
                </c:pt>
                <c:pt idx="227">
                  <c:v>-0.73135370161917046</c:v>
                </c:pt>
                <c:pt idx="228">
                  <c:v>-0.74314482547739436</c:v>
                </c:pt>
                <c:pt idx="229">
                  <c:v>-0.75470958022277201</c:v>
                </c:pt>
                <c:pt idx="230">
                  <c:v>-0.7660444431189779</c:v>
                </c:pt>
                <c:pt idx="231">
                  <c:v>-0.77714596145697112</c:v>
                </c:pt>
                <c:pt idx="232">
                  <c:v>-0.78801075360672213</c:v>
                </c:pt>
                <c:pt idx="233">
                  <c:v>-0.79863551004729338</c:v>
                </c:pt>
                <c:pt idx="234">
                  <c:v>-0.8090169943749479</c:v>
                </c:pt>
                <c:pt idx="235">
                  <c:v>-0.81915204428899213</c:v>
                </c:pt>
                <c:pt idx="236">
                  <c:v>-0.82903757255504185</c:v>
                </c:pt>
                <c:pt idx="237">
                  <c:v>-0.83867056794542405</c:v>
                </c:pt>
                <c:pt idx="238">
                  <c:v>-0.84804809615642596</c:v>
                </c:pt>
                <c:pt idx="239">
                  <c:v>-0.85716730070211211</c:v>
                </c:pt>
                <c:pt idx="240">
                  <c:v>-0.86602540378443837</c:v>
                </c:pt>
                <c:pt idx="241">
                  <c:v>-0.87461970713939552</c:v>
                </c:pt>
                <c:pt idx="242">
                  <c:v>-0.88294759285892732</c:v>
                </c:pt>
                <c:pt idx="243">
                  <c:v>-0.89100652418836823</c:v>
                </c:pt>
                <c:pt idx="244">
                  <c:v>-0.89879404629916726</c:v>
                </c:pt>
                <c:pt idx="245">
                  <c:v>-0.90630778703665005</c:v>
                </c:pt>
                <c:pt idx="246">
                  <c:v>-0.91354545764260098</c:v>
                </c:pt>
                <c:pt idx="247">
                  <c:v>-0.92050485345244026</c:v>
                </c:pt>
                <c:pt idx="248">
                  <c:v>-0.92718385456678731</c:v>
                </c:pt>
                <c:pt idx="249">
                  <c:v>-0.93358042649720163</c:v>
                </c:pt>
                <c:pt idx="250">
                  <c:v>-0.93969262078590843</c:v>
                </c:pt>
                <c:pt idx="251">
                  <c:v>-0.94551857559931685</c:v>
                </c:pt>
                <c:pt idx="252">
                  <c:v>-0.95105651629515353</c:v>
                </c:pt>
                <c:pt idx="253">
                  <c:v>-0.95630475596303532</c:v>
                </c:pt>
                <c:pt idx="254">
                  <c:v>-0.96126169593831901</c:v>
                </c:pt>
                <c:pt idx="255">
                  <c:v>-0.96592582628906831</c:v>
                </c:pt>
                <c:pt idx="256">
                  <c:v>-0.97029572627599647</c:v>
                </c:pt>
                <c:pt idx="257">
                  <c:v>-0.97437006478523513</c:v>
                </c:pt>
                <c:pt idx="258">
                  <c:v>-0.97814760073380569</c:v>
                </c:pt>
                <c:pt idx="259">
                  <c:v>-0.98162718344766398</c:v>
                </c:pt>
                <c:pt idx="260">
                  <c:v>-0.98480775301220802</c:v>
                </c:pt>
                <c:pt idx="261">
                  <c:v>-0.98768834059513766</c:v>
                </c:pt>
                <c:pt idx="262">
                  <c:v>-0.99026806874157036</c:v>
                </c:pt>
                <c:pt idx="263">
                  <c:v>-0.99254615164132209</c:v>
                </c:pt>
                <c:pt idx="264">
                  <c:v>-0.9945218953682734</c:v>
                </c:pt>
                <c:pt idx="265">
                  <c:v>-0.99619469809174566</c:v>
                </c:pt>
                <c:pt idx="266">
                  <c:v>-0.99756405025982431</c:v>
                </c:pt>
                <c:pt idx="267">
                  <c:v>-0.99862953475457394</c:v>
                </c:pt>
                <c:pt idx="268">
                  <c:v>-0.99939082701909576</c:v>
                </c:pt>
                <c:pt idx="269">
                  <c:v>-0.99984769515639127</c:v>
                </c:pt>
                <c:pt idx="270">
                  <c:v>-1</c:v>
                </c:pt>
                <c:pt idx="271">
                  <c:v>-0.99984769515639127</c:v>
                </c:pt>
                <c:pt idx="272">
                  <c:v>-0.99939082701909576</c:v>
                </c:pt>
                <c:pt idx="273">
                  <c:v>-0.99862953475457383</c:v>
                </c:pt>
                <c:pt idx="274">
                  <c:v>-0.99756405025982431</c:v>
                </c:pt>
                <c:pt idx="275">
                  <c:v>-0.99619469809174555</c:v>
                </c:pt>
                <c:pt idx="276">
                  <c:v>-0.99452189536827329</c:v>
                </c:pt>
                <c:pt idx="277">
                  <c:v>-0.99254615164132198</c:v>
                </c:pt>
                <c:pt idx="278">
                  <c:v>-0.99026806874157036</c:v>
                </c:pt>
                <c:pt idx="279">
                  <c:v>-0.98768834059513766</c:v>
                </c:pt>
                <c:pt idx="280">
                  <c:v>-0.98480775301220802</c:v>
                </c:pt>
                <c:pt idx="281">
                  <c:v>-0.98162718344766386</c:v>
                </c:pt>
                <c:pt idx="282">
                  <c:v>-0.97814760073380558</c:v>
                </c:pt>
                <c:pt idx="283">
                  <c:v>-0.97437006478523525</c:v>
                </c:pt>
                <c:pt idx="284">
                  <c:v>-0.97029572627599658</c:v>
                </c:pt>
                <c:pt idx="285">
                  <c:v>-0.96592582628906842</c:v>
                </c:pt>
                <c:pt idx="286">
                  <c:v>-0.96126169593831878</c:v>
                </c:pt>
                <c:pt idx="287">
                  <c:v>-0.95630475596303544</c:v>
                </c:pt>
                <c:pt idx="288">
                  <c:v>-0.95105651629515364</c:v>
                </c:pt>
                <c:pt idx="289">
                  <c:v>-0.94551857559931696</c:v>
                </c:pt>
                <c:pt idx="290">
                  <c:v>-0.93969262078590832</c:v>
                </c:pt>
                <c:pt idx="291">
                  <c:v>-0.93358042649720174</c:v>
                </c:pt>
                <c:pt idx="292">
                  <c:v>-0.92718385456678742</c:v>
                </c:pt>
                <c:pt idx="293">
                  <c:v>-0.92050485345244049</c:v>
                </c:pt>
                <c:pt idx="294">
                  <c:v>-0.91354545764260109</c:v>
                </c:pt>
                <c:pt idx="295">
                  <c:v>-0.90630778703664994</c:v>
                </c:pt>
                <c:pt idx="296">
                  <c:v>-0.89879404629916704</c:v>
                </c:pt>
                <c:pt idx="297">
                  <c:v>-0.89100652418836757</c:v>
                </c:pt>
                <c:pt idx="298">
                  <c:v>-0.88294759285892677</c:v>
                </c:pt>
                <c:pt idx="299">
                  <c:v>-0.87461970713939563</c:v>
                </c:pt>
                <c:pt idx="300">
                  <c:v>-0.8660254037844386</c:v>
                </c:pt>
                <c:pt idx="301">
                  <c:v>-0.85716730070211233</c:v>
                </c:pt>
                <c:pt idx="302">
                  <c:v>-0.84804809615642618</c:v>
                </c:pt>
                <c:pt idx="303">
                  <c:v>-0.83867056794542383</c:v>
                </c:pt>
                <c:pt idx="304">
                  <c:v>-0.82903757255504162</c:v>
                </c:pt>
                <c:pt idx="305">
                  <c:v>-0.81915204428899124</c:v>
                </c:pt>
                <c:pt idx="306">
                  <c:v>-0.80901699437494701</c:v>
                </c:pt>
                <c:pt idx="307">
                  <c:v>-0.79863551004729261</c:v>
                </c:pt>
                <c:pt idx="308">
                  <c:v>-0.78801075360672179</c:v>
                </c:pt>
                <c:pt idx="309">
                  <c:v>-0.77714596145697079</c:v>
                </c:pt>
                <c:pt idx="310">
                  <c:v>-0.76604444311897812</c:v>
                </c:pt>
                <c:pt idx="311">
                  <c:v>-0.75470958022277224</c:v>
                </c:pt>
                <c:pt idx="312">
                  <c:v>-0.74314482547739336</c:v>
                </c:pt>
                <c:pt idx="313">
                  <c:v>-0.73135370161916979</c:v>
                </c:pt>
                <c:pt idx="314">
                  <c:v>-0.71933980033865053</c:v>
                </c:pt>
                <c:pt idx="315">
                  <c:v>-0.70710678118654702</c:v>
                </c:pt>
                <c:pt idx="316">
                  <c:v>-0.69465837045899692</c:v>
                </c:pt>
                <c:pt idx="317">
                  <c:v>-0.68199836006249825</c:v>
                </c:pt>
                <c:pt idx="318">
                  <c:v>-0.66913060635885813</c:v>
                </c:pt>
                <c:pt idx="319">
                  <c:v>-0.65605902899050739</c:v>
                </c:pt>
                <c:pt idx="320">
                  <c:v>-0.64278760968653958</c:v>
                </c:pt>
                <c:pt idx="321">
                  <c:v>-0.6293203910498365</c:v>
                </c:pt>
                <c:pt idx="322">
                  <c:v>-0.6156614753256574</c:v>
                </c:pt>
                <c:pt idx="323">
                  <c:v>-0.6018150231520476</c:v>
                </c:pt>
                <c:pt idx="324">
                  <c:v>-0.58778525229247258</c:v>
                </c:pt>
                <c:pt idx="325">
                  <c:v>-0.57357643635104572</c:v>
                </c:pt>
                <c:pt idx="326">
                  <c:v>-0.55919290347074657</c:v>
                </c:pt>
                <c:pt idx="327">
                  <c:v>-0.54463903501502697</c:v>
                </c:pt>
                <c:pt idx="328">
                  <c:v>-0.52991926423320501</c:v>
                </c:pt>
                <c:pt idx="329">
                  <c:v>-0.51503807491005371</c:v>
                </c:pt>
                <c:pt idx="330">
                  <c:v>-0.49999999999999967</c:v>
                </c:pt>
                <c:pt idx="331">
                  <c:v>-0.48480962024633689</c:v>
                </c:pt>
                <c:pt idx="332">
                  <c:v>-0.46947156278589003</c:v>
                </c:pt>
                <c:pt idx="333">
                  <c:v>-0.45399049973954619</c:v>
                </c:pt>
                <c:pt idx="334">
                  <c:v>-0.43837114678907702</c:v>
                </c:pt>
                <c:pt idx="335">
                  <c:v>-0.42261826174069922</c:v>
                </c:pt>
                <c:pt idx="336">
                  <c:v>-0.40673664307579932</c:v>
                </c:pt>
                <c:pt idx="337">
                  <c:v>-0.39073112848927305</c:v>
                </c:pt>
                <c:pt idx="338">
                  <c:v>-0.37460659341591152</c:v>
                </c:pt>
                <c:pt idx="339">
                  <c:v>-0.35836794954529994</c:v>
                </c:pt>
                <c:pt idx="340">
                  <c:v>-0.3420201433256686</c:v>
                </c:pt>
                <c:pt idx="341">
                  <c:v>-0.3255681544571567</c:v>
                </c:pt>
                <c:pt idx="342">
                  <c:v>-0.30901699437494762</c:v>
                </c:pt>
                <c:pt idx="343">
                  <c:v>-0.29237170472273716</c:v>
                </c:pt>
                <c:pt idx="344">
                  <c:v>-0.27563735581699811</c:v>
                </c:pt>
                <c:pt idx="345">
                  <c:v>-0.25881904510251985</c:v>
                </c:pt>
                <c:pt idx="346">
                  <c:v>-0.24192189559966698</c:v>
                </c:pt>
                <c:pt idx="347">
                  <c:v>-0.22495105434386445</c:v>
                </c:pt>
                <c:pt idx="348">
                  <c:v>-0.20791169081775898</c:v>
                </c:pt>
                <c:pt idx="349">
                  <c:v>-0.19080899537654467</c:v>
                </c:pt>
                <c:pt idx="350">
                  <c:v>-0.17364817766693039</c:v>
                </c:pt>
                <c:pt idx="351">
                  <c:v>-0.15643446504023112</c:v>
                </c:pt>
                <c:pt idx="352">
                  <c:v>-0.13917310096006588</c:v>
                </c:pt>
                <c:pt idx="353">
                  <c:v>-0.12186934340514723</c:v>
                </c:pt>
                <c:pt idx="354">
                  <c:v>-0.10452846326765342</c:v>
                </c:pt>
                <c:pt idx="355">
                  <c:v>-8.715574274765743E-2</c:v>
                </c:pt>
                <c:pt idx="356">
                  <c:v>-6.9756473744124761E-2</c:v>
                </c:pt>
                <c:pt idx="357">
                  <c:v>-5.2335956242943481E-2</c:v>
                </c:pt>
                <c:pt idx="358">
                  <c:v>-3.4899496702500823E-2</c:v>
                </c:pt>
                <c:pt idx="359">
                  <c:v>-1.745240643728356E-2</c:v>
                </c:pt>
                <c:pt idx="360">
                  <c:v>-2.45029690981724E-16</c:v>
                </c:pt>
              </c:numCache>
            </c:numRef>
          </c:val>
        </c:ser>
        <c:marker val="1"/>
        <c:axId val="89365888"/>
        <c:axId val="89372160"/>
      </c:lineChart>
      <c:lineChart>
        <c:grouping val="stacked"/>
        <c:ser>
          <c:idx val="1"/>
          <c:order val="1"/>
          <c:tx>
            <c:v>Sine Wave 2</c:v>
          </c:tx>
          <c:marker>
            <c:symbol val="none"/>
          </c:marker>
          <c:cat>
            <c:numRef>
              <c:f>'Sine Wave'!$Z$2:$Z$362</c:f>
              <c:numCache>
                <c:formatCode>0.0000000</c:formatCode>
                <c:ptCount val="361"/>
                <c:pt idx="0">
                  <c:v>0</c:v>
                </c:pt>
                <c:pt idx="1">
                  <c:v>2.7777777777777776E-2</c:v>
                </c:pt>
                <c:pt idx="2">
                  <c:v>5.5555555555555552E-2</c:v>
                </c:pt>
                <c:pt idx="3">
                  <c:v>8.3333333333333343E-2</c:v>
                </c:pt>
                <c:pt idx="4">
                  <c:v>0.1111111111111111</c:v>
                </c:pt>
                <c:pt idx="5">
                  <c:v>0.13888888888888887</c:v>
                </c:pt>
                <c:pt idx="6">
                  <c:v>0.16666666666666669</c:v>
                </c:pt>
                <c:pt idx="7">
                  <c:v>0.19444444444444448</c:v>
                </c:pt>
                <c:pt idx="8">
                  <c:v>0.22222222222222221</c:v>
                </c:pt>
                <c:pt idx="9">
                  <c:v>0.25</c:v>
                </c:pt>
                <c:pt idx="10">
                  <c:v>0.27777777777777773</c:v>
                </c:pt>
                <c:pt idx="11">
                  <c:v>0.30555555555555552</c:v>
                </c:pt>
                <c:pt idx="12">
                  <c:v>0.33333333333333337</c:v>
                </c:pt>
                <c:pt idx="13">
                  <c:v>0.3611111111111111</c:v>
                </c:pt>
                <c:pt idx="14">
                  <c:v>0.38888888888888895</c:v>
                </c:pt>
                <c:pt idx="15">
                  <c:v>0.41666666666666663</c:v>
                </c:pt>
                <c:pt idx="16">
                  <c:v>0.44444444444444442</c:v>
                </c:pt>
                <c:pt idx="17">
                  <c:v>0.47222222222222221</c:v>
                </c:pt>
                <c:pt idx="18">
                  <c:v>0.5</c:v>
                </c:pt>
                <c:pt idx="19">
                  <c:v>0.52777777777777779</c:v>
                </c:pt>
                <c:pt idx="20">
                  <c:v>0.55555555555555547</c:v>
                </c:pt>
                <c:pt idx="21">
                  <c:v>0.58333333333333337</c:v>
                </c:pt>
                <c:pt idx="22">
                  <c:v>0.61111111111111105</c:v>
                </c:pt>
                <c:pt idx="23">
                  <c:v>0.63888888888888884</c:v>
                </c:pt>
                <c:pt idx="24">
                  <c:v>0.66666666666666674</c:v>
                </c:pt>
                <c:pt idx="25">
                  <c:v>0.69444444444444442</c:v>
                </c:pt>
                <c:pt idx="26">
                  <c:v>0.72222222222222221</c:v>
                </c:pt>
                <c:pt idx="27">
                  <c:v>0.75</c:v>
                </c:pt>
                <c:pt idx="28">
                  <c:v>0.7777777777777779</c:v>
                </c:pt>
                <c:pt idx="29">
                  <c:v>0.80555555555555558</c:v>
                </c:pt>
                <c:pt idx="30">
                  <c:v>0.83333333333333326</c:v>
                </c:pt>
                <c:pt idx="31">
                  <c:v>0.86111111111111116</c:v>
                </c:pt>
                <c:pt idx="32">
                  <c:v>0.88888888888888884</c:v>
                </c:pt>
                <c:pt idx="33">
                  <c:v>0.91666666666666663</c:v>
                </c:pt>
                <c:pt idx="34">
                  <c:v>0.94444444444444442</c:v>
                </c:pt>
                <c:pt idx="35">
                  <c:v>0.97222222222222232</c:v>
                </c:pt>
                <c:pt idx="36">
                  <c:v>1</c:v>
                </c:pt>
                <c:pt idx="37">
                  <c:v>1.0277777777777777</c:v>
                </c:pt>
                <c:pt idx="38">
                  <c:v>1.0555555555555556</c:v>
                </c:pt>
                <c:pt idx="39">
                  <c:v>1.0833333333333335</c:v>
                </c:pt>
                <c:pt idx="40">
                  <c:v>1.1111111111111109</c:v>
                </c:pt>
                <c:pt idx="41">
                  <c:v>1.1388888888888888</c:v>
                </c:pt>
                <c:pt idx="42">
                  <c:v>1.1666666666666667</c:v>
                </c:pt>
                <c:pt idx="43">
                  <c:v>1.1944444444444446</c:v>
                </c:pt>
                <c:pt idx="44">
                  <c:v>1.2222222222222221</c:v>
                </c:pt>
                <c:pt idx="45">
                  <c:v>1.25</c:v>
                </c:pt>
                <c:pt idx="46">
                  <c:v>1.2777777777777777</c:v>
                </c:pt>
                <c:pt idx="47">
                  <c:v>1.3055555555555558</c:v>
                </c:pt>
                <c:pt idx="48">
                  <c:v>1.3333333333333335</c:v>
                </c:pt>
                <c:pt idx="49">
                  <c:v>1.3611111111111109</c:v>
                </c:pt>
                <c:pt idx="50">
                  <c:v>1.3888888888888888</c:v>
                </c:pt>
                <c:pt idx="51">
                  <c:v>1.4166666666666665</c:v>
                </c:pt>
                <c:pt idx="52">
                  <c:v>1.4444444444444444</c:v>
                </c:pt>
                <c:pt idx="53">
                  <c:v>1.4722222222222223</c:v>
                </c:pt>
                <c:pt idx="54">
                  <c:v>1.5</c:v>
                </c:pt>
                <c:pt idx="55">
                  <c:v>1.5277777777777781</c:v>
                </c:pt>
                <c:pt idx="56">
                  <c:v>1.5555555555555558</c:v>
                </c:pt>
                <c:pt idx="57">
                  <c:v>1.5833333333333333</c:v>
                </c:pt>
                <c:pt idx="58">
                  <c:v>1.6111111111111112</c:v>
                </c:pt>
                <c:pt idx="59">
                  <c:v>1.6388888888888888</c:v>
                </c:pt>
                <c:pt idx="60">
                  <c:v>1.6666666666666665</c:v>
                </c:pt>
                <c:pt idx="61">
                  <c:v>1.6944444444444446</c:v>
                </c:pt>
                <c:pt idx="62">
                  <c:v>1.7222222222222223</c:v>
                </c:pt>
                <c:pt idx="63">
                  <c:v>1.75</c:v>
                </c:pt>
                <c:pt idx="64">
                  <c:v>1.7777777777777777</c:v>
                </c:pt>
                <c:pt idx="65">
                  <c:v>1.8055555555555554</c:v>
                </c:pt>
                <c:pt idx="66">
                  <c:v>1.8333333333333333</c:v>
                </c:pt>
                <c:pt idx="67">
                  <c:v>1.8611111111111112</c:v>
                </c:pt>
                <c:pt idx="68">
                  <c:v>1.8888888888888888</c:v>
                </c:pt>
                <c:pt idx="69">
                  <c:v>1.916666666666667</c:v>
                </c:pt>
                <c:pt idx="70">
                  <c:v>1.9444444444444446</c:v>
                </c:pt>
                <c:pt idx="71">
                  <c:v>1.9722222222222223</c:v>
                </c:pt>
                <c:pt idx="72">
                  <c:v>2</c:v>
                </c:pt>
                <c:pt idx="73">
                  <c:v>2.0277777777777777</c:v>
                </c:pt>
                <c:pt idx="74">
                  <c:v>2.0555555555555554</c:v>
                </c:pt>
                <c:pt idx="75">
                  <c:v>2.0833333333333335</c:v>
                </c:pt>
                <c:pt idx="76">
                  <c:v>2.1111111111111112</c:v>
                </c:pt>
                <c:pt idx="77">
                  <c:v>2.1388888888888888</c:v>
                </c:pt>
                <c:pt idx="78">
                  <c:v>2.166666666666667</c:v>
                </c:pt>
                <c:pt idx="79">
                  <c:v>2.1944444444444442</c:v>
                </c:pt>
                <c:pt idx="80">
                  <c:v>2.2222222222222219</c:v>
                </c:pt>
                <c:pt idx="81">
                  <c:v>2.25</c:v>
                </c:pt>
                <c:pt idx="82">
                  <c:v>2.2777777777777777</c:v>
                </c:pt>
                <c:pt idx="83">
                  <c:v>2.3055555555555558</c:v>
                </c:pt>
                <c:pt idx="84">
                  <c:v>2.3333333333333335</c:v>
                </c:pt>
                <c:pt idx="85">
                  <c:v>2.3611111111111112</c:v>
                </c:pt>
                <c:pt idx="86">
                  <c:v>2.3888888888888893</c:v>
                </c:pt>
                <c:pt idx="87">
                  <c:v>2.4166666666666665</c:v>
                </c:pt>
                <c:pt idx="88">
                  <c:v>2.4444444444444442</c:v>
                </c:pt>
                <c:pt idx="89">
                  <c:v>2.4722222222222223</c:v>
                </c:pt>
                <c:pt idx="90">
                  <c:v>2.5</c:v>
                </c:pt>
                <c:pt idx="91">
                  <c:v>2.5277777777777777</c:v>
                </c:pt>
                <c:pt idx="92">
                  <c:v>2.5555555555555554</c:v>
                </c:pt>
                <c:pt idx="93">
                  <c:v>2.5833333333333339</c:v>
                </c:pt>
                <c:pt idx="94">
                  <c:v>2.6111111111111116</c:v>
                </c:pt>
                <c:pt idx="95">
                  <c:v>2.6388888888888893</c:v>
                </c:pt>
                <c:pt idx="96">
                  <c:v>2.666666666666667</c:v>
                </c:pt>
                <c:pt idx="97">
                  <c:v>2.6944444444444446</c:v>
                </c:pt>
                <c:pt idx="98">
                  <c:v>2.7222222222222219</c:v>
                </c:pt>
                <c:pt idx="99">
                  <c:v>2.75</c:v>
                </c:pt>
                <c:pt idx="100">
                  <c:v>2.7777777777777777</c:v>
                </c:pt>
                <c:pt idx="101">
                  <c:v>2.8055555555555554</c:v>
                </c:pt>
                <c:pt idx="102">
                  <c:v>2.833333333333333</c:v>
                </c:pt>
                <c:pt idx="103">
                  <c:v>2.8611111111111107</c:v>
                </c:pt>
                <c:pt idx="104">
                  <c:v>2.8888888888888888</c:v>
                </c:pt>
                <c:pt idx="105">
                  <c:v>2.916666666666667</c:v>
                </c:pt>
                <c:pt idx="106">
                  <c:v>2.9444444444444446</c:v>
                </c:pt>
                <c:pt idx="107">
                  <c:v>2.9722222222222223</c:v>
                </c:pt>
                <c:pt idx="108">
                  <c:v>3</c:v>
                </c:pt>
                <c:pt idx="109">
                  <c:v>3.0277777777777777</c:v>
                </c:pt>
                <c:pt idx="110">
                  <c:v>3.0555555555555562</c:v>
                </c:pt>
                <c:pt idx="111">
                  <c:v>3.0833333333333339</c:v>
                </c:pt>
                <c:pt idx="112">
                  <c:v>3.1111111111111116</c:v>
                </c:pt>
                <c:pt idx="113">
                  <c:v>3.1388888888888888</c:v>
                </c:pt>
                <c:pt idx="114">
                  <c:v>3.1666666666666665</c:v>
                </c:pt>
                <c:pt idx="115">
                  <c:v>3.1944444444444442</c:v>
                </c:pt>
                <c:pt idx="116">
                  <c:v>3.2222222222222223</c:v>
                </c:pt>
                <c:pt idx="117">
                  <c:v>3.25</c:v>
                </c:pt>
                <c:pt idx="118">
                  <c:v>3.2777777777777777</c:v>
                </c:pt>
                <c:pt idx="119">
                  <c:v>3.3055555555555554</c:v>
                </c:pt>
                <c:pt idx="120">
                  <c:v>3.333333333333333</c:v>
                </c:pt>
                <c:pt idx="121">
                  <c:v>3.3611111111111116</c:v>
                </c:pt>
                <c:pt idx="122">
                  <c:v>3.3888888888888893</c:v>
                </c:pt>
                <c:pt idx="123">
                  <c:v>3.416666666666667</c:v>
                </c:pt>
                <c:pt idx="124">
                  <c:v>3.4444444444444446</c:v>
                </c:pt>
                <c:pt idx="125">
                  <c:v>3.4722222222222223</c:v>
                </c:pt>
                <c:pt idx="126">
                  <c:v>3.5</c:v>
                </c:pt>
                <c:pt idx="127">
                  <c:v>3.5277777777777786</c:v>
                </c:pt>
                <c:pt idx="128">
                  <c:v>3.5555555555555554</c:v>
                </c:pt>
                <c:pt idx="129">
                  <c:v>3.583333333333333</c:v>
                </c:pt>
                <c:pt idx="130">
                  <c:v>3.6111111111111107</c:v>
                </c:pt>
                <c:pt idx="131">
                  <c:v>3.6388888888888888</c:v>
                </c:pt>
                <c:pt idx="132">
                  <c:v>3.6666666666666665</c:v>
                </c:pt>
                <c:pt idx="133">
                  <c:v>3.6944444444444446</c:v>
                </c:pt>
                <c:pt idx="134">
                  <c:v>3.7222222222222223</c:v>
                </c:pt>
                <c:pt idx="135">
                  <c:v>3.75</c:v>
                </c:pt>
                <c:pt idx="136">
                  <c:v>3.7777777777777777</c:v>
                </c:pt>
                <c:pt idx="137">
                  <c:v>3.8055555555555554</c:v>
                </c:pt>
                <c:pt idx="138">
                  <c:v>3.8333333333333339</c:v>
                </c:pt>
                <c:pt idx="139">
                  <c:v>3.8611111111111116</c:v>
                </c:pt>
                <c:pt idx="140">
                  <c:v>3.8888888888888893</c:v>
                </c:pt>
                <c:pt idx="141">
                  <c:v>3.916666666666667</c:v>
                </c:pt>
                <c:pt idx="142">
                  <c:v>3.9444444444444446</c:v>
                </c:pt>
                <c:pt idx="143">
                  <c:v>3.9722222222222219</c:v>
                </c:pt>
                <c:pt idx="144">
                  <c:v>4</c:v>
                </c:pt>
                <c:pt idx="145">
                  <c:v>4.0277777777777777</c:v>
                </c:pt>
                <c:pt idx="146">
                  <c:v>4.0555555555555554</c:v>
                </c:pt>
                <c:pt idx="147">
                  <c:v>4.083333333333333</c:v>
                </c:pt>
                <c:pt idx="148">
                  <c:v>4.1111111111111107</c:v>
                </c:pt>
                <c:pt idx="149">
                  <c:v>4.1388888888888884</c:v>
                </c:pt>
                <c:pt idx="150">
                  <c:v>4.166666666666667</c:v>
                </c:pt>
                <c:pt idx="151">
                  <c:v>4.1944444444444446</c:v>
                </c:pt>
                <c:pt idx="152">
                  <c:v>4.2222222222222223</c:v>
                </c:pt>
                <c:pt idx="153">
                  <c:v>4.25</c:v>
                </c:pt>
                <c:pt idx="154">
                  <c:v>4.2777777777777777</c:v>
                </c:pt>
                <c:pt idx="155">
                  <c:v>4.3055555555555562</c:v>
                </c:pt>
                <c:pt idx="156">
                  <c:v>4.3333333333333339</c:v>
                </c:pt>
                <c:pt idx="157">
                  <c:v>4.3611111111111116</c:v>
                </c:pt>
                <c:pt idx="158">
                  <c:v>4.3888888888888884</c:v>
                </c:pt>
                <c:pt idx="159">
                  <c:v>4.4166666666666661</c:v>
                </c:pt>
                <c:pt idx="160">
                  <c:v>4.4444444444444438</c:v>
                </c:pt>
                <c:pt idx="161">
                  <c:v>4.4722222222222223</c:v>
                </c:pt>
                <c:pt idx="162">
                  <c:v>4.5</c:v>
                </c:pt>
                <c:pt idx="163">
                  <c:v>4.5277777777777777</c:v>
                </c:pt>
                <c:pt idx="164">
                  <c:v>4.5555555555555554</c:v>
                </c:pt>
                <c:pt idx="165">
                  <c:v>4.583333333333333</c:v>
                </c:pt>
                <c:pt idx="166">
                  <c:v>4.6111111111111116</c:v>
                </c:pt>
                <c:pt idx="167">
                  <c:v>4.6388888888888893</c:v>
                </c:pt>
                <c:pt idx="168">
                  <c:v>4.666666666666667</c:v>
                </c:pt>
                <c:pt idx="169">
                  <c:v>4.6944444444444446</c:v>
                </c:pt>
                <c:pt idx="170">
                  <c:v>4.7222222222222223</c:v>
                </c:pt>
                <c:pt idx="171">
                  <c:v>4.75</c:v>
                </c:pt>
                <c:pt idx="172">
                  <c:v>4.7777777777777786</c:v>
                </c:pt>
                <c:pt idx="173">
                  <c:v>4.8055555555555554</c:v>
                </c:pt>
                <c:pt idx="174">
                  <c:v>4.833333333333333</c:v>
                </c:pt>
                <c:pt idx="175">
                  <c:v>4.8611111111111107</c:v>
                </c:pt>
                <c:pt idx="176">
                  <c:v>4.8888888888888884</c:v>
                </c:pt>
                <c:pt idx="177">
                  <c:v>4.9166666666666661</c:v>
                </c:pt>
                <c:pt idx="178">
                  <c:v>4.9444444444444446</c:v>
                </c:pt>
                <c:pt idx="179">
                  <c:v>4.9722222222222223</c:v>
                </c:pt>
                <c:pt idx="180">
                  <c:v>5</c:v>
                </c:pt>
                <c:pt idx="181">
                  <c:v>5.0277777777777777</c:v>
                </c:pt>
                <c:pt idx="182">
                  <c:v>5.0555555555555554</c:v>
                </c:pt>
                <c:pt idx="183">
                  <c:v>5.083333333333333</c:v>
                </c:pt>
                <c:pt idx="184">
                  <c:v>5.1111111111111107</c:v>
                </c:pt>
                <c:pt idx="185">
                  <c:v>5.1388888888888884</c:v>
                </c:pt>
                <c:pt idx="186">
                  <c:v>5.1666666666666679</c:v>
                </c:pt>
                <c:pt idx="187">
                  <c:v>5.1944444444444446</c:v>
                </c:pt>
                <c:pt idx="188">
                  <c:v>5.2222222222222232</c:v>
                </c:pt>
                <c:pt idx="189">
                  <c:v>5.25</c:v>
                </c:pt>
                <c:pt idx="190">
                  <c:v>5.2777777777777786</c:v>
                </c:pt>
                <c:pt idx="191">
                  <c:v>5.3055555555555554</c:v>
                </c:pt>
                <c:pt idx="192">
                  <c:v>5.3333333333333339</c:v>
                </c:pt>
                <c:pt idx="193">
                  <c:v>5.3611111111111107</c:v>
                </c:pt>
                <c:pt idx="194">
                  <c:v>5.3888888888888893</c:v>
                </c:pt>
                <c:pt idx="195">
                  <c:v>5.4166666666666661</c:v>
                </c:pt>
                <c:pt idx="196">
                  <c:v>5.4444444444444438</c:v>
                </c:pt>
                <c:pt idx="197">
                  <c:v>5.4722222222222232</c:v>
                </c:pt>
                <c:pt idx="198">
                  <c:v>5.5</c:v>
                </c:pt>
                <c:pt idx="199">
                  <c:v>5.5277777777777786</c:v>
                </c:pt>
                <c:pt idx="200">
                  <c:v>5.5555555555555554</c:v>
                </c:pt>
                <c:pt idx="201">
                  <c:v>5.5833333333333339</c:v>
                </c:pt>
                <c:pt idx="202">
                  <c:v>5.6111111111111107</c:v>
                </c:pt>
                <c:pt idx="203">
                  <c:v>5.6388888888888893</c:v>
                </c:pt>
                <c:pt idx="204">
                  <c:v>5.6666666666666661</c:v>
                </c:pt>
                <c:pt idx="205">
                  <c:v>5.6944444444444446</c:v>
                </c:pt>
                <c:pt idx="206">
                  <c:v>5.7222222222222214</c:v>
                </c:pt>
                <c:pt idx="207">
                  <c:v>5.75</c:v>
                </c:pt>
                <c:pt idx="208">
                  <c:v>5.7777777777777777</c:v>
                </c:pt>
                <c:pt idx="209">
                  <c:v>5.8055555555555562</c:v>
                </c:pt>
                <c:pt idx="210">
                  <c:v>5.8333333333333339</c:v>
                </c:pt>
                <c:pt idx="211">
                  <c:v>5.8611111111111107</c:v>
                </c:pt>
                <c:pt idx="212">
                  <c:v>5.8888888888888893</c:v>
                </c:pt>
                <c:pt idx="213">
                  <c:v>5.9166666666666661</c:v>
                </c:pt>
                <c:pt idx="214">
                  <c:v>5.9444444444444446</c:v>
                </c:pt>
                <c:pt idx="215">
                  <c:v>5.9722222222222214</c:v>
                </c:pt>
                <c:pt idx="216">
                  <c:v>6</c:v>
                </c:pt>
                <c:pt idx="217">
                  <c:v>6.0277777777777777</c:v>
                </c:pt>
                <c:pt idx="218">
                  <c:v>6.0555555555555554</c:v>
                </c:pt>
                <c:pt idx="219">
                  <c:v>6.083333333333333</c:v>
                </c:pt>
                <c:pt idx="220">
                  <c:v>6.1111111111111125</c:v>
                </c:pt>
                <c:pt idx="221">
                  <c:v>6.1388888888888893</c:v>
                </c:pt>
                <c:pt idx="222">
                  <c:v>6.1666666666666679</c:v>
                </c:pt>
                <c:pt idx="223">
                  <c:v>6.1944444444444446</c:v>
                </c:pt>
                <c:pt idx="224">
                  <c:v>6.2222222222222232</c:v>
                </c:pt>
                <c:pt idx="225">
                  <c:v>6.25</c:v>
                </c:pt>
                <c:pt idx="226">
                  <c:v>6.2777777777777777</c:v>
                </c:pt>
                <c:pt idx="227">
                  <c:v>6.3055555555555554</c:v>
                </c:pt>
                <c:pt idx="228">
                  <c:v>6.333333333333333</c:v>
                </c:pt>
                <c:pt idx="229">
                  <c:v>6.3611111111111107</c:v>
                </c:pt>
                <c:pt idx="230">
                  <c:v>6.3888888888888884</c:v>
                </c:pt>
                <c:pt idx="231">
                  <c:v>6.4166666666666679</c:v>
                </c:pt>
                <c:pt idx="232">
                  <c:v>6.4444444444444446</c:v>
                </c:pt>
                <c:pt idx="233">
                  <c:v>6.4722222222222232</c:v>
                </c:pt>
                <c:pt idx="234">
                  <c:v>6.5</c:v>
                </c:pt>
                <c:pt idx="235">
                  <c:v>6.5277777777777786</c:v>
                </c:pt>
                <c:pt idx="236">
                  <c:v>6.5555555555555554</c:v>
                </c:pt>
                <c:pt idx="237">
                  <c:v>6.5833333333333339</c:v>
                </c:pt>
                <c:pt idx="238">
                  <c:v>6.6111111111111107</c:v>
                </c:pt>
                <c:pt idx="239">
                  <c:v>6.6388888888888893</c:v>
                </c:pt>
                <c:pt idx="240">
                  <c:v>6.6666666666666661</c:v>
                </c:pt>
                <c:pt idx="241">
                  <c:v>6.6944444444444438</c:v>
                </c:pt>
                <c:pt idx="242">
                  <c:v>6.7222222222222232</c:v>
                </c:pt>
                <c:pt idx="243">
                  <c:v>6.75</c:v>
                </c:pt>
                <c:pt idx="244">
                  <c:v>6.7777777777777786</c:v>
                </c:pt>
                <c:pt idx="245">
                  <c:v>6.8055555555555554</c:v>
                </c:pt>
                <c:pt idx="246">
                  <c:v>6.8333333333333339</c:v>
                </c:pt>
                <c:pt idx="247">
                  <c:v>6.8611111111111107</c:v>
                </c:pt>
                <c:pt idx="248">
                  <c:v>6.8888888888888893</c:v>
                </c:pt>
                <c:pt idx="249">
                  <c:v>6.9166666666666661</c:v>
                </c:pt>
                <c:pt idx="250">
                  <c:v>6.9444444444444446</c:v>
                </c:pt>
                <c:pt idx="251">
                  <c:v>6.9722222222222214</c:v>
                </c:pt>
                <c:pt idx="252">
                  <c:v>7</c:v>
                </c:pt>
                <c:pt idx="253">
                  <c:v>7.0277777777777777</c:v>
                </c:pt>
                <c:pt idx="254">
                  <c:v>7.0555555555555571</c:v>
                </c:pt>
                <c:pt idx="255">
                  <c:v>7.0833333333333339</c:v>
                </c:pt>
                <c:pt idx="256">
                  <c:v>7.1111111111111107</c:v>
                </c:pt>
                <c:pt idx="257">
                  <c:v>7.1388888888888893</c:v>
                </c:pt>
                <c:pt idx="258">
                  <c:v>7.1666666666666661</c:v>
                </c:pt>
                <c:pt idx="259">
                  <c:v>7.1944444444444446</c:v>
                </c:pt>
                <c:pt idx="260">
                  <c:v>7.2222222222222214</c:v>
                </c:pt>
                <c:pt idx="261">
                  <c:v>7.25</c:v>
                </c:pt>
                <c:pt idx="262">
                  <c:v>7.2777777777777777</c:v>
                </c:pt>
                <c:pt idx="263">
                  <c:v>7.3055555555555554</c:v>
                </c:pt>
                <c:pt idx="264">
                  <c:v>7.333333333333333</c:v>
                </c:pt>
                <c:pt idx="265">
                  <c:v>7.3611111111111125</c:v>
                </c:pt>
                <c:pt idx="266">
                  <c:v>7.3888888888888893</c:v>
                </c:pt>
                <c:pt idx="267">
                  <c:v>7.4166666666666679</c:v>
                </c:pt>
                <c:pt idx="268">
                  <c:v>7.4444444444444446</c:v>
                </c:pt>
                <c:pt idx="269">
                  <c:v>7.4722222222222232</c:v>
                </c:pt>
                <c:pt idx="270">
                  <c:v>7.5</c:v>
                </c:pt>
                <c:pt idx="271">
                  <c:v>7.5277777777777777</c:v>
                </c:pt>
                <c:pt idx="272">
                  <c:v>7.5555555555555554</c:v>
                </c:pt>
                <c:pt idx="273">
                  <c:v>7.583333333333333</c:v>
                </c:pt>
                <c:pt idx="274">
                  <c:v>7.6111111111111107</c:v>
                </c:pt>
                <c:pt idx="275">
                  <c:v>7.6388888888888884</c:v>
                </c:pt>
                <c:pt idx="276">
                  <c:v>7.6666666666666679</c:v>
                </c:pt>
                <c:pt idx="277">
                  <c:v>7.6944444444444446</c:v>
                </c:pt>
                <c:pt idx="278">
                  <c:v>7.7222222222222232</c:v>
                </c:pt>
                <c:pt idx="279">
                  <c:v>7.75</c:v>
                </c:pt>
                <c:pt idx="280">
                  <c:v>7.7777777777777786</c:v>
                </c:pt>
                <c:pt idx="281">
                  <c:v>7.8055555555555554</c:v>
                </c:pt>
                <c:pt idx="282">
                  <c:v>7.8333333333333339</c:v>
                </c:pt>
                <c:pt idx="283">
                  <c:v>7.8611111111111107</c:v>
                </c:pt>
                <c:pt idx="284">
                  <c:v>7.8888888888888893</c:v>
                </c:pt>
                <c:pt idx="285">
                  <c:v>7.9166666666666661</c:v>
                </c:pt>
                <c:pt idx="286">
                  <c:v>7.9444444444444438</c:v>
                </c:pt>
                <c:pt idx="287">
                  <c:v>7.9722222222222232</c:v>
                </c:pt>
                <c:pt idx="288">
                  <c:v>8</c:v>
                </c:pt>
                <c:pt idx="289">
                  <c:v>8.0277777777777786</c:v>
                </c:pt>
                <c:pt idx="290">
                  <c:v>8.0555555555555554</c:v>
                </c:pt>
                <c:pt idx="291">
                  <c:v>8.0833333333333339</c:v>
                </c:pt>
                <c:pt idx="292">
                  <c:v>8.1111111111111107</c:v>
                </c:pt>
                <c:pt idx="293">
                  <c:v>8.1388888888888893</c:v>
                </c:pt>
                <c:pt idx="294">
                  <c:v>8.1666666666666661</c:v>
                </c:pt>
                <c:pt idx="295">
                  <c:v>8.1944444444444446</c:v>
                </c:pt>
                <c:pt idx="296">
                  <c:v>8.2222222222222214</c:v>
                </c:pt>
                <c:pt idx="297">
                  <c:v>8.25</c:v>
                </c:pt>
                <c:pt idx="298">
                  <c:v>8.2777777777777768</c:v>
                </c:pt>
                <c:pt idx="299">
                  <c:v>8.3055555555555571</c:v>
                </c:pt>
                <c:pt idx="300">
                  <c:v>8.3333333333333339</c:v>
                </c:pt>
                <c:pt idx="301">
                  <c:v>8.3611111111111107</c:v>
                </c:pt>
                <c:pt idx="302">
                  <c:v>8.3888888888888893</c:v>
                </c:pt>
                <c:pt idx="303">
                  <c:v>8.4166666666666661</c:v>
                </c:pt>
                <c:pt idx="304">
                  <c:v>8.4444444444444446</c:v>
                </c:pt>
                <c:pt idx="305">
                  <c:v>8.4722222222222214</c:v>
                </c:pt>
                <c:pt idx="306">
                  <c:v>8.5</c:v>
                </c:pt>
                <c:pt idx="307">
                  <c:v>8.5277777777777768</c:v>
                </c:pt>
                <c:pt idx="308">
                  <c:v>8.5555555555555554</c:v>
                </c:pt>
                <c:pt idx="309">
                  <c:v>8.5833333333333321</c:v>
                </c:pt>
                <c:pt idx="310">
                  <c:v>8.6111111111111125</c:v>
                </c:pt>
                <c:pt idx="311">
                  <c:v>8.6388888888888893</c:v>
                </c:pt>
                <c:pt idx="312">
                  <c:v>8.6666666666666679</c:v>
                </c:pt>
                <c:pt idx="313">
                  <c:v>8.6944444444444446</c:v>
                </c:pt>
                <c:pt idx="314">
                  <c:v>8.7222222222222232</c:v>
                </c:pt>
                <c:pt idx="315">
                  <c:v>8.75</c:v>
                </c:pt>
                <c:pt idx="316">
                  <c:v>8.7777777777777768</c:v>
                </c:pt>
                <c:pt idx="317">
                  <c:v>8.8055555555555554</c:v>
                </c:pt>
                <c:pt idx="318">
                  <c:v>8.8333333333333321</c:v>
                </c:pt>
                <c:pt idx="319">
                  <c:v>8.8611111111111107</c:v>
                </c:pt>
                <c:pt idx="320">
                  <c:v>8.8888888888888875</c:v>
                </c:pt>
                <c:pt idx="321">
                  <c:v>8.9166666666666679</c:v>
                </c:pt>
                <c:pt idx="322">
                  <c:v>8.9444444444444446</c:v>
                </c:pt>
                <c:pt idx="323">
                  <c:v>8.9722222222222232</c:v>
                </c:pt>
                <c:pt idx="324">
                  <c:v>9</c:v>
                </c:pt>
                <c:pt idx="325">
                  <c:v>9.0277777777777786</c:v>
                </c:pt>
                <c:pt idx="326">
                  <c:v>9.0555555555555554</c:v>
                </c:pt>
                <c:pt idx="327">
                  <c:v>9.0833333333333339</c:v>
                </c:pt>
                <c:pt idx="328">
                  <c:v>9.1111111111111107</c:v>
                </c:pt>
                <c:pt idx="329">
                  <c:v>9.1388888888888893</c:v>
                </c:pt>
                <c:pt idx="330">
                  <c:v>9.1666666666666661</c:v>
                </c:pt>
                <c:pt idx="331">
                  <c:v>9.1944444444444429</c:v>
                </c:pt>
                <c:pt idx="332">
                  <c:v>9.2222222222222232</c:v>
                </c:pt>
                <c:pt idx="333">
                  <c:v>9.25</c:v>
                </c:pt>
                <c:pt idx="334">
                  <c:v>9.2777777777777786</c:v>
                </c:pt>
                <c:pt idx="335">
                  <c:v>9.3055555555555554</c:v>
                </c:pt>
                <c:pt idx="336">
                  <c:v>9.3333333333333339</c:v>
                </c:pt>
                <c:pt idx="337">
                  <c:v>9.3611111111111107</c:v>
                </c:pt>
                <c:pt idx="338">
                  <c:v>9.3888888888888893</c:v>
                </c:pt>
                <c:pt idx="339">
                  <c:v>9.4166666666666661</c:v>
                </c:pt>
                <c:pt idx="340">
                  <c:v>9.4444444444444446</c:v>
                </c:pt>
                <c:pt idx="341">
                  <c:v>9.4722222222222214</c:v>
                </c:pt>
                <c:pt idx="342">
                  <c:v>9.5</c:v>
                </c:pt>
                <c:pt idx="343">
                  <c:v>9.5277777777777768</c:v>
                </c:pt>
                <c:pt idx="344">
                  <c:v>9.5555555555555571</c:v>
                </c:pt>
                <c:pt idx="345">
                  <c:v>9.5833333333333339</c:v>
                </c:pt>
                <c:pt idx="346">
                  <c:v>9.6111111111111107</c:v>
                </c:pt>
                <c:pt idx="347">
                  <c:v>9.6388888888888893</c:v>
                </c:pt>
                <c:pt idx="348">
                  <c:v>9.6666666666666661</c:v>
                </c:pt>
                <c:pt idx="349">
                  <c:v>9.6944444444444446</c:v>
                </c:pt>
                <c:pt idx="350">
                  <c:v>9.7222222222222214</c:v>
                </c:pt>
                <c:pt idx="351">
                  <c:v>9.75</c:v>
                </c:pt>
                <c:pt idx="352">
                  <c:v>9.7777777777777768</c:v>
                </c:pt>
                <c:pt idx="353">
                  <c:v>9.8055555555555554</c:v>
                </c:pt>
                <c:pt idx="354">
                  <c:v>9.8333333333333321</c:v>
                </c:pt>
                <c:pt idx="355">
                  <c:v>9.8611111111111125</c:v>
                </c:pt>
                <c:pt idx="356">
                  <c:v>9.8888888888888893</c:v>
                </c:pt>
                <c:pt idx="357">
                  <c:v>9.9166666666666679</c:v>
                </c:pt>
                <c:pt idx="358">
                  <c:v>9.9444444444444446</c:v>
                </c:pt>
                <c:pt idx="359">
                  <c:v>9.9722222222222232</c:v>
                </c:pt>
                <c:pt idx="360">
                  <c:v>10</c:v>
                </c:pt>
              </c:numCache>
            </c:numRef>
          </c:cat>
          <c:val>
            <c:numRef>
              <c:f>'Sine Wave'!$X$2:$X$362</c:f>
              <c:numCache>
                <c:formatCode>General</c:formatCode>
                <c:ptCount val="361"/>
                <c:pt idx="0">
                  <c:v>0</c:v>
                </c:pt>
                <c:pt idx="1">
                  <c:v>1.7452406437283512E-2</c:v>
                </c:pt>
                <c:pt idx="2">
                  <c:v>3.4899496702500969E-2</c:v>
                </c:pt>
                <c:pt idx="3">
                  <c:v>5.2335956242943828E-2</c:v>
                </c:pt>
                <c:pt idx="4">
                  <c:v>6.9756473744125302E-2</c:v>
                </c:pt>
                <c:pt idx="5">
                  <c:v>8.7155742747658166E-2</c:v>
                </c:pt>
                <c:pt idx="6">
                  <c:v>0.10452846326765346</c:v>
                </c:pt>
                <c:pt idx="7">
                  <c:v>0.12186934340514749</c:v>
                </c:pt>
                <c:pt idx="8">
                  <c:v>0.13917310096006544</c:v>
                </c:pt>
                <c:pt idx="9">
                  <c:v>0.15643446504023087</c:v>
                </c:pt>
                <c:pt idx="10">
                  <c:v>0.17364817766693033</c:v>
                </c:pt>
                <c:pt idx="11">
                  <c:v>0.1908089953765448</c:v>
                </c:pt>
                <c:pt idx="12">
                  <c:v>0.20791169081775931</c:v>
                </c:pt>
                <c:pt idx="13">
                  <c:v>0.22495105434386498</c:v>
                </c:pt>
                <c:pt idx="14">
                  <c:v>0.24192189559966776</c:v>
                </c:pt>
                <c:pt idx="15">
                  <c:v>0.25881904510252074</c:v>
                </c:pt>
                <c:pt idx="16">
                  <c:v>0.27563735581699916</c:v>
                </c:pt>
                <c:pt idx="17">
                  <c:v>0.29237170472273677</c:v>
                </c:pt>
                <c:pt idx="18">
                  <c:v>0.3090169943749474</c:v>
                </c:pt>
                <c:pt idx="19">
                  <c:v>0.3255681544571567</c:v>
                </c:pt>
                <c:pt idx="20">
                  <c:v>0.34202014332566871</c:v>
                </c:pt>
                <c:pt idx="21">
                  <c:v>0.35836794954530032</c:v>
                </c:pt>
                <c:pt idx="22">
                  <c:v>0.37460659341591201</c:v>
                </c:pt>
                <c:pt idx="23">
                  <c:v>0.39073112848927372</c:v>
                </c:pt>
                <c:pt idx="24">
                  <c:v>0.40673664307580015</c:v>
                </c:pt>
                <c:pt idx="25">
                  <c:v>0.4226182617406995</c:v>
                </c:pt>
                <c:pt idx="26">
                  <c:v>0.4383711467890774</c:v>
                </c:pt>
                <c:pt idx="27">
                  <c:v>0.4539904997395468</c:v>
                </c:pt>
                <c:pt idx="28">
                  <c:v>0.46947156278589081</c:v>
                </c:pt>
                <c:pt idx="29">
                  <c:v>0.48480962024633706</c:v>
                </c:pt>
                <c:pt idx="30">
                  <c:v>0.49999999999999994</c:v>
                </c:pt>
                <c:pt idx="31">
                  <c:v>0.51503807491005416</c:v>
                </c:pt>
                <c:pt idx="32">
                  <c:v>0.5299192642332049</c:v>
                </c:pt>
                <c:pt idx="33">
                  <c:v>0.54463903501502708</c:v>
                </c:pt>
                <c:pt idx="34">
                  <c:v>0.5591929034707469</c:v>
                </c:pt>
                <c:pt idx="35">
                  <c:v>0.57357643635104616</c:v>
                </c:pt>
                <c:pt idx="36">
                  <c:v>0.58778525229247314</c:v>
                </c:pt>
                <c:pt idx="37">
                  <c:v>0.60181502315204827</c:v>
                </c:pt>
                <c:pt idx="38">
                  <c:v>0.61566147532565829</c:v>
                </c:pt>
                <c:pt idx="39">
                  <c:v>0.62932039104983761</c:v>
                </c:pt>
                <c:pt idx="40">
                  <c:v>0.64278760968653925</c:v>
                </c:pt>
                <c:pt idx="41">
                  <c:v>0.65605902899050728</c:v>
                </c:pt>
                <c:pt idx="42">
                  <c:v>0.66913060635885835</c:v>
                </c:pt>
                <c:pt idx="43">
                  <c:v>0.68199836006249859</c:v>
                </c:pt>
                <c:pt idx="44">
                  <c:v>0.69465837045899725</c:v>
                </c:pt>
                <c:pt idx="45">
                  <c:v>0.70710678118654746</c:v>
                </c:pt>
                <c:pt idx="46">
                  <c:v>0.71933980033865108</c:v>
                </c:pt>
                <c:pt idx="47">
                  <c:v>0.73135370161917057</c:v>
                </c:pt>
                <c:pt idx="48">
                  <c:v>0.74314482547739413</c:v>
                </c:pt>
                <c:pt idx="49">
                  <c:v>0.75470958022277201</c:v>
                </c:pt>
                <c:pt idx="50">
                  <c:v>0.76604444311897812</c:v>
                </c:pt>
                <c:pt idx="51">
                  <c:v>0.77714596145697079</c:v>
                </c:pt>
                <c:pt idx="52">
                  <c:v>0.7880107536067219</c:v>
                </c:pt>
                <c:pt idx="53">
                  <c:v>0.79863551004729283</c:v>
                </c:pt>
                <c:pt idx="54">
                  <c:v>0.80901699437494745</c:v>
                </c:pt>
                <c:pt idx="55">
                  <c:v>0.8191520442889918</c:v>
                </c:pt>
                <c:pt idx="56">
                  <c:v>0.82903757255504174</c:v>
                </c:pt>
                <c:pt idx="57">
                  <c:v>0.83867056794542405</c:v>
                </c:pt>
                <c:pt idx="58">
                  <c:v>0.84804809615642596</c:v>
                </c:pt>
                <c:pt idx="59">
                  <c:v>0.85716730070211233</c:v>
                </c:pt>
                <c:pt idx="60">
                  <c:v>0.8660254037844386</c:v>
                </c:pt>
                <c:pt idx="61">
                  <c:v>0.87461970713939585</c:v>
                </c:pt>
                <c:pt idx="62">
                  <c:v>0.88294759285892688</c:v>
                </c:pt>
                <c:pt idx="63">
                  <c:v>0.89100652418836779</c:v>
                </c:pt>
                <c:pt idx="64">
                  <c:v>0.89879404629916704</c:v>
                </c:pt>
                <c:pt idx="65">
                  <c:v>0.90630778703664994</c:v>
                </c:pt>
                <c:pt idx="66">
                  <c:v>0.91354545764260087</c:v>
                </c:pt>
                <c:pt idx="67">
                  <c:v>0.92050485345244037</c:v>
                </c:pt>
                <c:pt idx="68">
                  <c:v>0.92718385456678742</c:v>
                </c:pt>
                <c:pt idx="69">
                  <c:v>0.93358042649720174</c:v>
                </c:pt>
                <c:pt idx="70">
                  <c:v>0.93969262078590843</c:v>
                </c:pt>
                <c:pt idx="71">
                  <c:v>0.94551857559931674</c:v>
                </c:pt>
                <c:pt idx="72">
                  <c:v>0.95105651629515353</c:v>
                </c:pt>
                <c:pt idx="73">
                  <c:v>0.95630475596303544</c:v>
                </c:pt>
                <c:pt idx="74">
                  <c:v>0.96126169593831889</c:v>
                </c:pt>
                <c:pt idx="75">
                  <c:v>0.96592582628906831</c:v>
                </c:pt>
                <c:pt idx="76">
                  <c:v>0.97029572627599647</c:v>
                </c:pt>
                <c:pt idx="77">
                  <c:v>0.97437006478523525</c:v>
                </c:pt>
                <c:pt idx="78">
                  <c:v>0.97814760073380569</c:v>
                </c:pt>
                <c:pt idx="79">
                  <c:v>0.98162718344766398</c:v>
                </c:pt>
                <c:pt idx="80">
                  <c:v>0.98480775301220802</c:v>
                </c:pt>
                <c:pt idx="81">
                  <c:v>0.98768834059513777</c:v>
                </c:pt>
                <c:pt idx="82">
                  <c:v>0.99026806874157036</c:v>
                </c:pt>
                <c:pt idx="83">
                  <c:v>0.99254615164132209</c:v>
                </c:pt>
                <c:pt idx="84">
                  <c:v>0.9945218953682734</c:v>
                </c:pt>
                <c:pt idx="85">
                  <c:v>0.99619469809174555</c:v>
                </c:pt>
                <c:pt idx="86">
                  <c:v>0.99756405025982431</c:v>
                </c:pt>
                <c:pt idx="87">
                  <c:v>0.99862953475457383</c:v>
                </c:pt>
                <c:pt idx="88">
                  <c:v>0.99939082701909576</c:v>
                </c:pt>
                <c:pt idx="89">
                  <c:v>0.99984769515639127</c:v>
                </c:pt>
                <c:pt idx="90">
                  <c:v>1</c:v>
                </c:pt>
                <c:pt idx="91">
                  <c:v>0.99984769515639127</c:v>
                </c:pt>
                <c:pt idx="92">
                  <c:v>0.99939082701909576</c:v>
                </c:pt>
                <c:pt idx="93">
                  <c:v>0.99862953475457383</c:v>
                </c:pt>
                <c:pt idx="94">
                  <c:v>0.9975640502598242</c:v>
                </c:pt>
                <c:pt idx="95">
                  <c:v>0.99619469809174555</c:v>
                </c:pt>
                <c:pt idx="96">
                  <c:v>0.9945218953682734</c:v>
                </c:pt>
                <c:pt idx="97">
                  <c:v>0.99254615164132209</c:v>
                </c:pt>
                <c:pt idx="98">
                  <c:v>0.99026806874157036</c:v>
                </c:pt>
                <c:pt idx="99">
                  <c:v>0.98768834059513766</c:v>
                </c:pt>
                <c:pt idx="100">
                  <c:v>0.98480775301220802</c:v>
                </c:pt>
                <c:pt idx="101">
                  <c:v>0.98162718344766398</c:v>
                </c:pt>
                <c:pt idx="102">
                  <c:v>0.97814760073380569</c:v>
                </c:pt>
                <c:pt idx="103">
                  <c:v>0.97437006478523525</c:v>
                </c:pt>
                <c:pt idx="104">
                  <c:v>0.97029572627599647</c:v>
                </c:pt>
                <c:pt idx="105">
                  <c:v>0.96592582628906831</c:v>
                </c:pt>
                <c:pt idx="106">
                  <c:v>0.96126169593831889</c:v>
                </c:pt>
                <c:pt idx="107">
                  <c:v>0.95630475596303544</c:v>
                </c:pt>
                <c:pt idx="108">
                  <c:v>0.95105651629515353</c:v>
                </c:pt>
                <c:pt idx="109">
                  <c:v>0.94551857559931685</c:v>
                </c:pt>
                <c:pt idx="110">
                  <c:v>0.93969262078590832</c:v>
                </c:pt>
                <c:pt idx="111">
                  <c:v>0.93358042649720163</c:v>
                </c:pt>
                <c:pt idx="112">
                  <c:v>0.92718385456678731</c:v>
                </c:pt>
                <c:pt idx="113">
                  <c:v>0.92050485345244026</c:v>
                </c:pt>
                <c:pt idx="114">
                  <c:v>0.91354545764260087</c:v>
                </c:pt>
                <c:pt idx="115">
                  <c:v>0.90630778703665005</c:v>
                </c:pt>
                <c:pt idx="116">
                  <c:v>0.89879404629916693</c:v>
                </c:pt>
                <c:pt idx="117">
                  <c:v>0.89100652418836768</c:v>
                </c:pt>
                <c:pt idx="118">
                  <c:v>0.88294759285892688</c:v>
                </c:pt>
                <c:pt idx="119">
                  <c:v>0.87461970713939585</c:v>
                </c:pt>
                <c:pt idx="120">
                  <c:v>0.86602540378443871</c:v>
                </c:pt>
                <c:pt idx="121">
                  <c:v>0.857167300702112</c:v>
                </c:pt>
                <c:pt idx="122">
                  <c:v>0.84804809615642585</c:v>
                </c:pt>
                <c:pt idx="123">
                  <c:v>0.83867056794542394</c:v>
                </c:pt>
                <c:pt idx="124">
                  <c:v>0.82903757255504174</c:v>
                </c:pt>
                <c:pt idx="125">
                  <c:v>0.81915204428899169</c:v>
                </c:pt>
                <c:pt idx="126">
                  <c:v>0.80901699437494745</c:v>
                </c:pt>
                <c:pt idx="127">
                  <c:v>0.79863551004729272</c:v>
                </c:pt>
                <c:pt idx="128">
                  <c:v>0.78801075360672201</c:v>
                </c:pt>
                <c:pt idx="129">
                  <c:v>0.77714596145697079</c:v>
                </c:pt>
                <c:pt idx="130">
                  <c:v>0.76604444311897801</c:v>
                </c:pt>
                <c:pt idx="131">
                  <c:v>0.75470958022277179</c:v>
                </c:pt>
                <c:pt idx="132">
                  <c:v>0.74314482547739424</c:v>
                </c:pt>
                <c:pt idx="133">
                  <c:v>0.73135370161917024</c:v>
                </c:pt>
                <c:pt idx="134">
                  <c:v>0.71933980033865108</c:v>
                </c:pt>
                <c:pt idx="135">
                  <c:v>0.70710678118654757</c:v>
                </c:pt>
                <c:pt idx="136">
                  <c:v>0.69465837045899714</c:v>
                </c:pt>
                <c:pt idx="137">
                  <c:v>0.68199836006249859</c:v>
                </c:pt>
                <c:pt idx="138">
                  <c:v>0.66913060635885802</c:v>
                </c:pt>
                <c:pt idx="139">
                  <c:v>0.65605902899050728</c:v>
                </c:pt>
                <c:pt idx="140">
                  <c:v>0.64278760968653914</c:v>
                </c:pt>
                <c:pt idx="141">
                  <c:v>0.62932039104983739</c:v>
                </c:pt>
                <c:pt idx="142">
                  <c:v>0.6156614753256584</c:v>
                </c:pt>
                <c:pt idx="143">
                  <c:v>0.60181502315204816</c:v>
                </c:pt>
                <c:pt idx="144">
                  <c:v>0.58778525229247325</c:v>
                </c:pt>
                <c:pt idx="145">
                  <c:v>0.57357643635104594</c:v>
                </c:pt>
                <c:pt idx="146">
                  <c:v>0.5591929034707469</c:v>
                </c:pt>
                <c:pt idx="147">
                  <c:v>0.54463903501502731</c:v>
                </c:pt>
                <c:pt idx="148">
                  <c:v>0.5299192642332049</c:v>
                </c:pt>
                <c:pt idx="149">
                  <c:v>0.51503807491005404</c:v>
                </c:pt>
                <c:pt idx="150">
                  <c:v>0.49999999999999994</c:v>
                </c:pt>
                <c:pt idx="151">
                  <c:v>0.48480962024633717</c:v>
                </c:pt>
                <c:pt idx="152">
                  <c:v>0.46947156278589069</c:v>
                </c:pt>
                <c:pt idx="153">
                  <c:v>0.45399049973954647</c:v>
                </c:pt>
                <c:pt idx="154">
                  <c:v>0.43837114678907729</c:v>
                </c:pt>
                <c:pt idx="155">
                  <c:v>0.4226182617406995</c:v>
                </c:pt>
                <c:pt idx="156">
                  <c:v>0.40673664307579965</c:v>
                </c:pt>
                <c:pt idx="157">
                  <c:v>0.39073112848927333</c:v>
                </c:pt>
                <c:pt idx="158">
                  <c:v>0.37460659341591179</c:v>
                </c:pt>
                <c:pt idx="159">
                  <c:v>0.35836794954530021</c:v>
                </c:pt>
                <c:pt idx="160">
                  <c:v>0.34202014332566888</c:v>
                </c:pt>
                <c:pt idx="161">
                  <c:v>0.32556815445715614</c:v>
                </c:pt>
                <c:pt idx="162">
                  <c:v>0.30901699437494712</c:v>
                </c:pt>
                <c:pt idx="163">
                  <c:v>0.2923717047227366</c:v>
                </c:pt>
                <c:pt idx="164">
                  <c:v>0.27563735581699922</c:v>
                </c:pt>
                <c:pt idx="165">
                  <c:v>0.25881904510252057</c:v>
                </c:pt>
                <c:pt idx="166">
                  <c:v>0.24192189559966731</c:v>
                </c:pt>
                <c:pt idx="167">
                  <c:v>0.22495105434386478</c:v>
                </c:pt>
                <c:pt idx="168">
                  <c:v>0.20791169081775887</c:v>
                </c:pt>
                <c:pt idx="169">
                  <c:v>0.19080899537654453</c:v>
                </c:pt>
                <c:pt idx="170">
                  <c:v>0.17364817766693028</c:v>
                </c:pt>
                <c:pt idx="171">
                  <c:v>0.15643446504023098</c:v>
                </c:pt>
                <c:pt idx="172">
                  <c:v>0.13917310096006488</c:v>
                </c:pt>
                <c:pt idx="173">
                  <c:v>0.1218693434051471</c:v>
                </c:pt>
                <c:pt idx="174">
                  <c:v>0.10452846326765329</c:v>
                </c:pt>
                <c:pt idx="175">
                  <c:v>8.7155742747658194E-2</c:v>
                </c:pt>
                <c:pt idx="176">
                  <c:v>6.9756473744125524E-2</c:v>
                </c:pt>
                <c:pt idx="177">
                  <c:v>5.2335956242943807E-2</c:v>
                </c:pt>
                <c:pt idx="178">
                  <c:v>3.4899496702500699E-2</c:v>
                </c:pt>
                <c:pt idx="179">
                  <c:v>1.7452406437283439E-2</c:v>
                </c:pt>
                <c:pt idx="180">
                  <c:v>1.22514845490862E-16</c:v>
                </c:pt>
                <c:pt idx="181">
                  <c:v>-1.7452406437283637E-2</c:v>
                </c:pt>
                <c:pt idx="182">
                  <c:v>-3.48994967025009E-2</c:v>
                </c:pt>
                <c:pt idx="183">
                  <c:v>-5.2335956242943557E-2</c:v>
                </c:pt>
                <c:pt idx="184">
                  <c:v>-6.9756473744124831E-2</c:v>
                </c:pt>
                <c:pt idx="185">
                  <c:v>-8.7155742747657944E-2</c:v>
                </c:pt>
                <c:pt idx="186">
                  <c:v>-0.10452846326765393</c:v>
                </c:pt>
                <c:pt idx="187">
                  <c:v>-0.12186934340514774</c:v>
                </c:pt>
                <c:pt idx="188">
                  <c:v>-0.13917310096006597</c:v>
                </c:pt>
                <c:pt idx="189">
                  <c:v>-0.15643446504023117</c:v>
                </c:pt>
                <c:pt idx="190">
                  <c:v>-0.17364817766693047</c:v>
                </c:pt>
                <c:pt idx="191">
                  <c:v>-0.19080899537654472</c:v>
                </c:pt>
                <c:pt idx="192">
                  <c:v>-0.20791169081775907</c:v>
                </c:pt>
                <c:pt idx="193">
                  <c:v>-0.22495105434386498</c:v>
                </c:pt>
                <c:pt idx="194">
                  <c:v>-0.24192189559966751</c:v>
                </c:pt>
                <c:pt idx="195">
                  <c:v>-0.25881904510252035</c:v>
                </c:pt>
                <c:pt idx="196">
                  <c:v>-0.275637355816999</c:v>
                </c:pt>
                <c:pt idx="197">
                  <c:v>-0.29237170472273721</c:v>
                </c:pt>
                <c:pt idx="198">
                  <c:v>-0.30901699437494773</c:v>
                </c:pt>
                <c:pt idx="199">
                  <c:v>-0.32556815445715676</c:v>
                </c:pt>
                <c:pt idx="200">
                  <c:v>-0.34202014332566905</c:v>
                </c:pt>
                <c:pt idx="201">
                  <c:v>-0.35836794954530043</c:v>
                </c:pt>
                <c:pt idx="202">
                  <c:v>-0.37460659341591201</c:v>
                </c:pt>
                <c:pt idx="203">
                  <c:v>-0.39073112848927355</c:v>
                </c:pt>
                <c:pt idx="204">
                  <c:v>-0.40673664307579982</c:v>
                </c:pt>
                <c:pt idx="205">
                  <c:v>-0.42261826174069966</c:v>
                </c:pt>
                <c:pt idx="206">
                  <c:v>-0.43837114678907746</c:v>
                </c:pt>
                <c:pt idx="207">
                  <c:v>-0.45399049973954669</c:v>
                </c:pt>
                <c:pt idx="208">
                  <c:v>-0.46947156278589047</c:v>
                </c:pt>
                <c:pt idx="209">
                  <c:v>-0.48480962024633734</c:v>
                </c:pt>
                <c:pt idx="210">
                  <c:v>-0.50000000000000011</c:v>
                </c:pt>
                <c:pt idx="211">
                  <c:v>-0.51503807491005416</c:v>
                </c:pt>
                <c:pt idx="212">
                  <c:v>-0.52991926423320479</c:v>
                </c:pt>
                <c:pt idx="213">
                  <c:v>-0.54463903501502742</c:v>
                </c:pt>
                <c:pt idx="214">
                  <c:v>-0.55919290347074702</c:v>
                </c:pt>
                <c:pt idx="215">
                  <c:v>-0.57357643635104616</c:v>
                </c:pt>
                <c:pt idx="216">
                  <c:v>-0.58778525229247336</c:v>
                </c:pt>
                <c:pt idx="217">
                  <c:v>-0.60181502315204838</c:v>
                </c:pt>
                <c:pt idx="218">
                  <c:v>-0.61566147532565818</c:v>
                </c:pt>
                <c:pt idx="219">
                  <c:v>-0.62932039104983717</c:v>
                </c:pt>
                <c:pt idx="220">
                  <c:v>-0.64278760968653958</c:v>
                </c:pt>
                <c:pt idx="221">
                  <c:v>-0.65605902899050739</c:v>
                </c:pt>
                <c:pt idx="222">
                  <c:v>-0.66913060635885857</c:v>
                </c:pt>
                <c:pt idx="223">
                  <c:v>-0.6819983600624987</c:v>
                </c:pt>
                <c:pt idx="224">
                  <c:v>-0.69465837045899759</c:v>
                </c:pt>
                <c:pt idx="225">
                  <c:v>-0.70710678118654768</c:v>
                </c:pt>
                <c:pt idx="226">
                  <c:v>-0.71933980033865119</c:v>
                </c:pt>
                <c:pt idx="227">
                  <c:v>-0.73135370161917046</c:v>
                </c:pt>
                <c:pt idx="228">
                  <c:v>-0.74314482547739436</c:v>
                </c:pt>
                <c:pt idx="229">
                  <c:v>-0.75470958022277201</c:v>
                </c:pt>
                <c:pt idx="230">
                  <c:v>-0.7660444431189779</c:v>
                </c:pt>
                <c:pt idx="231">
                  <c:v>-0.77714596145697112</c:v>
                </c:pt>
                <c:pt idx="232">
                  <c:v>-0.78801075360672213</c:v>
                </c:pt>
                <c:pt idx="233">
                  <c:v>-0.79863551004729338</c:v>
                </c:pt>
                <c:pt idx="234">
                  <c:v>-0.8090169943749479</c:v>
                </c:pt>
                <c:pt idx="235">
                  <c:v>-0.81915204428899213</c:v>
                </c:pt>
                <c:pt idx="236">
                  <c:v>-0.82903757255504185</c:v>
                </c:pt>
                <c:pt idx="237">
                  <c:v>-0.83867056794542405</c:v>
                </c:pt>
                <c:pt idx="238">
                  <c:v>-0.84804809615642596</c:v>
                </c:pt>
                <c:pt idx="239">
                  <c:v>-0.85716730070211211</c:v>
                </c:pt>
                <c:pt idx="240">
                  <c:v>-0.86602540378443837</c:v>
                </c:pt>
                <c:pt idx="241">
                  <c:v>-0.87461970713939552</c:v>
                </c:pt>
                <c:pt idx="242">
                  <c:v>-0.88294759285892732</c:v>
                </c:pt>
                <c:pt idx="243">
                  <c:v>-0.89100652418836823</c:v>
                </c:pt>
                <c:pt idx="244">
                  <c:v>-0.89879404629916726</c:v>
                </c:pt>
                <c:pt idx="245">
                  <c:v>-0.90630778703665005</c:v>
                </c:pt>
                <c:pt idx="246">
                  <c:v>-0.91354545764260098</c:v>
                </c:pt>
                <c:pt idx="247">
                  <c:v>-0.92050485345244026</c:v>
                </c:pt>
                <c:pt idx="248">
                  <c:v>-0.92718385456678731</c:v>
                </c:pt>
                <c:pt idx="249">
                  <c:v>-0.93358042649720163</c:v>
                </c:pt>
                <c:pt idx="250">
                  <c:v>-0.93969262078590843</c:v>
                </c:pt>
                <c:pt idx="251">
                  <c:v>-0.94551857559931685</c:v>
                </c:pt>
                <c:pt idx="252">
                  <c:v>-0.95105651629515353</c:v>
                </c:pt>
                <c:pt idx="253">
                  <c:v>-0.95630475596303532</c:v>
                </c:pt>
                <c:pt idx="254">
                  <c:v>-0.96126169593831901</c:v>
                </c:pt>
                <c:pt idx="255">
                  <c:v>-0.96592582628906831</c:v>
                </c:pt>
                <c:pt idx="256">
                  <c:v>-0.97029572627599647</c:v>
                </c:pt>
                <c:pt idx="257">
                  <c:v>-0.97437006478523513</c:v>
                </c:pt>
                <c:pt idx="258">
                  <c:v>-0.97814760073380569</c:v>
                </c:pt>
                <c:pt idx="259">
                  <c:v>-0.98162718344766398</c:v>
                </c:pt>
                <c:pt idx="260">
                  <c:v>-0.98480775301220802</c:v>
                </c:pt>
                <c:pt idx="261">
                  <c:v>-0.98768834059513766</c:v>
                </c:pt>
                <c:pt idx="262">
                  <c:v>-0.99026806874157036</c:v>
                </c:pt>
                <c:pt idx="263">
                  <c:v>-0.99254615164132209</c:v>
                </c:pt>
                <c:pt idx="264">
                  <c:v>-0.9945218953682734</c:v>
                </c:pt>
                <c:pt idx="265">
                  <c:v>-0.99619469809174566</c:v>
                </c:pt>
                <c:pt idx="266">
                  <c:v>-0.99756405025982431</c:v>
                </c:pt>
                <c:pt idx="267">
                  <c:v>-0.99862953475457394</c:v>
                </c:pt>
                <c:pt idx="268">
                  <c:v>-0.99939082701909576</c:v>
                </c:pt>
                <c:pt idx="269">
                  <c:v>-0.99984769515639127</c:v>
                </c:pt>
                <c:pt idx="270">
                  <c:v>-1</c:v>
                </c:pt>
                <c:pt idx="271">
                  <c:v>-0.99984769515639127</c:v>
                </c:pt>
                <c:pt idx="272">
                  <c:v>-0.99939082701909576</c:v>
                </c:pt>
                <c:pt idx="273">
                  <c:v>-0.99862953475457383</c:v>
                </c:pt>
                <c:pt idx="274">
                  <c:v>-0.99756405025982431</c:v>
                </c:pt>
                <c:pt idx="275">
                  <c:v>-0.99619469809174555</c:v>
                </c:pt>
                <c:pt idx="276">
                  <c:v>-0.99452189536827329</c:v>
                </c:pt>
                <c:pt idx="277">
                  <c:v>-0.99254615164132198</c:v>
                </c:pt>
                <c:pt idx="278">
                  <c:v>-0.99026806874157036</c:v>
                </c:pt>
                <c:pt idx="279">
                  <c:v>-0.98768834059513766</c:v>
                </c:pt>
                <c:pt idx="280">
                  <c:v>-0.98480775301220802</c:v>
                </c:pt>
                <c:pt idx="281">
                  <c:v>-0.98162718344766386</c:v>
                </c:pt>
                <c:pt idx="282">
                  <c:v>-0.97814760073380558</c:v>
                </c:pt>
                <c:pt idx="283">
                  <c:v>-0.97437006478523525</c:v>
                </c:pt>
                <c:pt idx="284">
                  <c:v>-0.97029572627599658</c:v>
                </c:pt>
                <c:pt idx="285">
                  <c:v>-0.96592582628906842</c:v>
                </c:pt>
                <c:pt idx="286">
                  <c:v>-0.96126169593831878</c:v>
                </c:pt>
                <c:pt idx="287">
                  <c:v>-0.95630475596303544</c:v>
                </c:pt>
                <c:pt idx="288">
                  <c:v>-0.95105651629515364</c:v>
                </c:pt>
                <c:pt idx="289">
                  <c:v>-0.94551857559931696</c:v>
                </c:pt>
                <c:pt idx="290">
                  <c:v>-0.93969262078590832</c:v>
                </c:pt>
                <c:pt idx="291">
                  <c:v>-0.93358042649720174</c:v>
                </c:pt>
                <c:pt idx="292">
                  <c:v>-0.92718385456678742</c:v>
                </c:pt>
                <c:pt idx="293">
                  <c:v>-0.92050485345244049</c:v>
                </c:pt>
                <c:pt idx="294">
                  <c:v>-0.91354545764260109</c:v>
                </c:pt>
                <c:pt idx="295">
                  <c:v>-0.90630778703664994</c:v>
                </c:pt>
                <c:pt idx="296">
                  <c:v>-0.89879404629916704</c:v>
                </c:pt>
                <c:pt idx="297">
                  <c:v>-0.89100652418836757</c:v>
                </c:pt>
                <c:pt idx="298">
                  <c:v>-0.88294759285892677</c:v>
                </c:pt>
                <c:pt idx="299">
                  <c:v>-0.87461970713939563</c:v>
                </c:pt>
                <c:pt idx="300">
                  <c:v>-0.8660254037844386</c:v>
                </c:pt>
                <c:pt idx="301">
                  <c:v>-0.85716730070211233</c:v>
                </c:pt>
                <c:pt idx="302">
                  <c:v>-0.84804809615642618</c:v>
                </c:pt>
                <c:pt idx="303">
                  <c:v>-0.83867056794542383</c:v>
                </c:pt>
                <c:pt idx="304">
                  <c:v>-0.82903757255504162</c:v>
                </c:pt>
                <c:pt idx="305">
                  <c:v>-0.81915204428899124</c:v>
                </c:pt>
                <c:pt idx="306">
                  <c:v>-0.80901699437494701</c:v>
                </c:pt>
                <c:pt idx="307">
                  <c:v>-0.79863551004729261</c:v>
                </c:pt>
                <c:pt idx="308">
                  <c:v>-0.78801075360672179</c:v>
                </c:pt>
                <c:pt idx="309">
                  <c:v>-0.77714596145697079</c:v>
                </c:pt>
                <c:pt idx="310">
                  <c:v>-0.76604444311897812</c:v>
                </c:pt>
                <c:pt idx="311">
                  <c:v>-0.75470958022277224</c:v>
                </c:pt>
                <c:pt idx="312">
                  <c:v>-0.74314482547739336</c:v>
                </c:pt>
                <c:pt idx="313">
                  <c:v>-0.73135370161916979</c:v>
                </c:pt>
                <c:pt idx="314">
                  <c:v>-0.71933980033865053</c:v>
                </c:pt>
                <c:pt idx="315">
                  <c:v>-0.70710678118654702</c:v>
                </c:pt>
                <c:pt idx="316">
                  <c:v>-0.69465837045899692</c:v>
                </c:pt>
                <c:pt idx="317">
                  <c:v>-0.68199836006249825</c:v>
                </c:pt>
                <c:pt idx="318">
                  <c:v>-0.66913060635885813</c:v>
                </c:pt>
                <c:pt idx="319">
                  <c:v>-0.65605902899050739</c:v>
                </c:pt>
                <c:pt idx="320">
                  <c:v>-0.64278760968653958</c:v>
                </c:pt>
                <c:pt idx="321">
                  <c:v>-0.6293203910498365</c:v>
                </c:pt>
                <c:pt idx="322">
                  <c:v>-0.6156614753256574</c:v>
                </c:pt>
                <c:pt idx="323">
                  <c:v>-0.6018150231520476</c:v>
                </c:pt>
                <c:pt idx="324">
                  <c:v>-0.58778525229247258</c:v>
                </c:pt>
                <c:pt idx="325">
                  <c:v>-0.57357643635104572</c:v>
                </c:pt>
                <c:pt idx="326">
                  <c:v>-0.55919290347074657</c:v>
                </c:pt>
                <c:pt idx="327">
                  <c:v>-0.54463903501502697</c:v>
                </c:pt>
                <c:pt idx="328">
                  <c:v>-0.52991926423320501</c:v>
                </c:pt>
                <c:pt idx="329">
                  <c:v>-0.51503807491005371</c:v>
                </c:pt>
                <c:pt idx="330">
                  <c:v>-0.49999999999999967</c:v>
                </c:pt>
                <c:pt idx="331">
                  <c:v>-0.48480962024633689</c:v>
                </c:pt>
                <c:pt idx="332">
                  <c:v>-0.46947156278589003</c:v>
                </c:pt>
                <c:pt idx="333">
                  <c:v>-0.45399049973954619</c:v>
                </c:pt>
                <c:pt idx="334">
                  <c:v>-0.43837114678907702</c:v>
                </c:pt>
                <c:pt idx="335">
                  <c:v>-0.42261826174069922</c:v>
                </c:pt>
                <c:pt idx="336">
                  <c:v>-0.40673664307579932</c:v>
                </c:pt>
                <c:pt idx="337">
                  <c:v>-0.39073112848927305</c:v>
                </c:pt>
                <c:pt idx="338">
                  <c:v>-0.37460659341591152</c:v>
                </c:pt>
                <c:pt idx="339">
                  <c:v>-0.35836794954529994</c:v>
                </c:pt>
                <c:pt idx="340">
                  <c:v>-0.3420201433256686</c:v>
                </c:pt>
                <c:pt idx="341">
                  <c:v>-0.3255681544571567</c:v>
                </c:pt>
                <c:pt idx="342">
                  <c:v>-0.30901699437494762</c:v>
                </c:pt>
                <c:pt idx="343">
                  <c:v>-0.29237170472273716</c:v>
                </c:pt>
                <c:pt idx="344">
                  <c:v>-0.27563735581699811</c:v>
                </c:pt>
                <c:pt idx="345">
                  <c:v>-0.25881904510251985</c:v>
                </c:pt>
                <c:pt idx="346">
                  <c:v>-0.24192189559966698</c:v>
                </c:pt>
                <c:pt idx="347">
                  <c:v>-0.22495105434386445</c:v>
                </c:pt>
                <c:pt idx="348">
                  <c:v>-0.20791169081775898</c:v>
                </c:pt>
                <c:pt idx="349">
                  <c:v>-0.19080899537654467</c:v>
                </c:pt>
                <c:pt idx="350">
                  <c:v>-0.17364817766693039</c:v>
                </c:pt>
                <c:pt idx="351">
                  <c:v>-0.15643446504023112</c:v>
                </c:pt>
                <c:pt idx="352">
                  <c:v>-0.13917310096006588</c:v>
                </c:pt>
                <c:pt idx="353">
                  <c:v>-0.12186934340514723</c:v>
                </c:pt>
                <c:pt idx="354">
                  <c:v>-0.10452846326765342</c:v>
                </c:pt>
                <c:pt idx="355">
                  <c:v>-8.715574274765743E-2</c:v>
                </c:pt>
                <c:pt idx="356">
                  <c:v>-6.9756473744124761E-2</c:v>
                </c:pt>
                <c:pt idx="357">
                  <c:v>-5.2335956242943481E-2</c:v>
                </c:pt>
                <c:pt idx="358">
                  <c:v>-3.4899496702500823E-2</c:v>
                </c:pt>
                <c:pt idx="359">
                  <c:v>-1.745240643728356E-2</c:v>
                </c:pt>
                <c:pt idx="360">
                  <c:v>-2.45029690981724E-16</c:v>
                </c:pt>
              </c:numCache>
            </c:numRef>
          </c:val>
        </c:ser>
        <c:marker val="1"/>
        <c:axId val="89375872"/>
        <c:axId val="89374080"/>
      </c:lineChart>
      <c:catAx>
        <c:axId val="89365888"/>
        <c:scaling>
          <c:orientation val="minMax"/>
        </c:scaling>
        <c:axPos val="b"/>
        <c:majorGridlines>
          <c:spPr>
            <a:ln w="3175">
              <a:solidFill>
                <a:srgbClr val="000000"/>
              </a:solidFill>
              <a:prstDash val="solid"/>
            </a:ln>
          </c:spPr>
        </c:majorGridlines>
        <c:title>
          <c:tx>
            <c:rich>
              <a:bodyPr/>
              <a:lstStyle/>
              <a:p>
                <a:pPr>
                  <a:defRPr sz="1150" b="1" i="0" u="none" strike="noStrike" baseline="0">
                    <a:solidFill>
                      <a:schemeClr val="bg1"/>
                    </a:solidFill>
                    <a:latin typeface="Calibri"/>
                    <a:ea typeface="Calibri"/>
                    <a:cs typeface="Calibri"/>
                  </a:defRPr>
                </a:pPr>
                <a:r>
                  <a:rPr lang="en-US" baseline="0">
                    <a:solidFill>
                      <a:schemeClr val="bg1"/>
                    </a:solidFill>
                  </a:rPr>
                  <a:t>Time (ms)</a:t>
                </a:r>
              </a:p>
            </c:rich>
          </c:tx>
          <c:layout>
            <c:manualLayout>
              <c:xMode val="edge"/>
              <c:yMode val="edge"/>
              <c:x val="0.4880116195866343"/>
              <c:y val="0.9143435188382395"/>
            </c:manualLayout>
          </c:layout>
          <c:spPr>
            <a:noFill/>
            <a:ln w="25400">
              <a:noFill/>
            </a:ln>
          </c:spPr>
        </c:title>
        <c:numFmt formatCode="#,##0.0000" sourceLinked="0"/>
        <c:tickLblPos val="nextTo"/>
        <c:spPr>
          <a:ln w="3175">
            <a:solidFill>
              <a:srgbClr val="000000"/>
            </a:solidFill>
            <a:prstDash val="solid"/>
          </a:ln>
        </c:spPr>
        <c:txPr>
          <a:bodyPr rot="0" vert="horz"/>
          <a:lstStyle/>
          <a:p>
            <a:pPr>
              <a:defRPr sz="1150" b="0" i="0" u="none" strike="noStrike" baseline="0">
                <a:solidFill>
                  <a:srgbClr val="000000"/>
                </a:solidFill>
                <a:latin typeface="Calibri"/>
                <a:ea typeface="Calibri"/>
                <a:cs typeface="Calibri"/>
              </a:defRPr>
            </a:pPr>
            <a:endParaRPr lang="en-US"/>
          </a:p>
        </c:txPr>
        <c:crossAx val="89372160"/>
        <c:crossesAt val="0"/>
        <c:auto val="1"/>
        <c:lblAlgn val="ctr"/>
        <c:lblOffset val="100"/>
        <c:tickLblSkip val="45"/>
        <c:tickMarkSkip val="45"/>
      </c:catAx>
      <c:valAx>
        <c:axId val="89372160"/>
        <c:scaling>
          <c:orientation val="minMax"/>
          <c:max val="1"/>
          <c:min val="-1"/>
        </c:scaling>
        <c:axPos val="l"/>
        <c:majorGridlines>
          <c:spPr>
            <a:ln w="3175">
              <a:solidFill>
                <a:srgbClr val="000000"/>
              </a:solidFill>
              <a:prstDash val="solid"/>
            </a:ln>
          </c:spPr>
        </c:majorGridlines>
        <c:title>
          <c:tx>
            <c:rich>
              <a:bodyPr/>
              <a:lstStyle/>
              <a:p>
                <a:pPr>
                  <a:defRPr sz="1150" b="0" i="0" u="none" strike="noStrike" baseline="0">
                    <a:solidFill>
                      <a:schemeClr val="bg1"/>
                    </a:solidFill>
                    <a:latin typeface="Calibri"/>
                    <a:ea typeface="Calibri"/>
                    <a:cs typeface="Calibri"/>
                  </a:defRPr>
                </a:pPr>
                <a:r>
                  <a:rPr lang="en-US" baseline="0">
                    <a:solidFill>
                      <a:schemeClr val="bg1"/>
                    </a:solidFill>
                  </a:rPr>
                  <a:t>Amplitude</a:t>
                </a:r>
              </a:p>
            </c:rich>
          </c:tx>
          <c:layout>
            <c:manualLayout>
              <c:xMode val="edge"/>
              <c:yMode val="edge"/>
              <c:x val="2.256701131036461E-2"/>
              <c:y val="0.48008014823532846"/>
            </c:manualLayout>
          </c:layout>
          <c:spPr>
            <a:noFill/>
            <a:ln w="25400">
              <a:noFill/>
            </a:ln>
          </c:spPr>
        </c:title>
        <c:numFmt formatCode="General" sourceLinked="1"/>
        <c:tickLblPos val="nextTo"/>
        <c:spPr>
          <a:ln w="3175">
            <a:solidFill>
              <a:srgbClr val="000000"/>
            </a:solidFill>
            <a:prstDash val="solid"/>
          </a:ln>
        </c:spPr>
        <c:txPr>
          <a:bodyPr rot="0" vert="horz"/>
          <a:lstStyle/>
          <a:p>
            <a:pPr>
              <a:defRPr sz="1150" b="0" i="0" u="none" strike="noStrike" baseline="0">
                <a:solidFill>
                  <a:schemeClr val="bg1"/>
                </a:solidFill>
                <a:latin typeface="Calibri"/>
                <a:ea typeface="Calibri"/>
                <a:cs typeface="Calibri"/>
              </a:defRPr>
            </a:pPr>
            <a:endParaRPr lang="en-US"/>
          </a:p>
        </c:txPr>
        <c:crossAx val="89365888"/>
        <c:crosses val="autoZero"/>
        <c:crossBetween val="midCat"/>
        <c:majorUnit val="0.5"/>
        <c:minorUnit val="0.05"/>
      </c:valAx>
      <c:valAx>
        <c:axId val="89374080"/>
        <c:scaling>
          <c:orientation val="minMax"/>
          <c:max val="1"/>
          <c:min val="-1"/>
        </c:scaling>
        <c:axPos val="r"/>
        <c:numFmt formatCode="General" sourceLinked="1"/>
        <c:tickLblPos val="nextTo"/>
        <c:txPr>
          <a:bodyPr/>
          <a:lstStyle/>
          <a:p>
            <a:pPr>
              <a:defRPr baseline="0">
                <a:solidFill>
                  <a:schemeClr val="bg1"/>
                </a:solidFill>
              </a:defRPr>
            </a:pPr>
            <a:endParaRPr lang="en-US"/>
          </a:p>
        </c:txPr>
        <c:crossAx val="89375872"/>
        <c:crosses val="max"/>
        <c:crossBetween val="between"/>
        <c:majorUnit val="0.5"/>
        <c:minorUnit val="0.5"/>
      </c:valAx>
      <c:catAx>
        <c:axId val="89375872"/>
        <c:scaling>
          <c:orientation val="minMax"/>
        </c:scaling>
        <c:delete val="1"/>
        <c:axPos val="b"/>
        <c:numFmt formatCode="0.0000000" sourceLinked="1"/>
        <c:tickLblPos val="nextTo"/>
        <c:crossAx val="89374080"/>
        <c:crosses val="autoZero"/>
        <c:auto val="1"/>
        <c:lblAlgn val="ctr"/>
        <c:lblOffset val="100"/>
      </c:catAx>
      <c:spPr>
        <a:solidFill>
          <a:srgbClr val="C0C0C0"/>
        </a:solidFill>
        <a:ln w="12700">
          <a:solidFill>
            <a:srgbClr val="808080"/>
          </a:solidFill>
          <a:prstDash val="solid"/>
        </a:ln>
        <a:effectLst>
          <a:outerShdw blurRad="50800" dist="50800" dir="3600000" algn="ctr" rotWithShape="0">
            <a:srgbClr val="000000">
              <a:alpha val="46000"/>
            </a:srgbClr>
          </a:outerShdw>
        </a:effectLst>
        <a:scene3d>
          <a:camera prst="orthographicFront"/>
          <a:lightRig rig="threePt" dir="t"/>
        </a:scene3d>
        <a:sp3d>
          <a:bevelT/>
          <a:bevelB w="12700" h="12700"/>
        </a:sp3d>
      </c:spPr>
    </c:plotArea>
    <c:legend>
      <c:legendPos val="t"/>
      <c:layout>
        <c:manualLayout>
          <c:xMode val="edge"/>
          <c:yMode val="edge"/>
          <c:x val="0.32687353316053636"/>
          <c:y val="8.4081292723025003E-2"/>
          <c:w val="0.38700495125096146"/>
          <c:h val="6.4216373638227034E-2"/>
        </c:manualLayout>
      </c:layout>
      <c:spPr>
        <a:solidFill>
          <a:schemeClr val="bg1">
            <a:lumMod val="65000"/>
          </a:schemeClr>
        </a:solidFill>
        <a:ln w="3175">
          <a:solidFill>
            <a:srgbClr val="000000"/>
          </a:solidFill>
          <a:prstDash val="solid"/>
        </a:ln>
      </c:spPr>
      <c:txPr>
        <a:bodyPr/>
        <a:lstStyle/>
        <a:p>
          <a:pPr>
            <a:defRPr sz="1055" b="0" i="0" u="none" strike="noStrike" baseline="0">
              <a:solidFill>
                <a:schemeClr val="bg1"/>
              </a:solidFill>
              <a:latin typeface="Calibri"/>
              <a:ea typeface="Calibri"/>
              <a:cs typeface="Calibri"/>
            </a:defRPr>
          </a:pPr>
          <a:endParaRPr lang="en-US"/>
        </a:p>
      </c:txPr>
    </c:legend>
    <c:plotVisOnly val="1"/>
    <c:dispBlanksAs val="zero"/>
  </c:chart>
  <c:spPr>
    <a:solidFill>
      <a:schemeClr val="tx1"/>
    </a:solidFill>
    <a:ln w="3175">
      <a:solidFill>
        <a:srgbClr val="000000"/>
      </a:solidFill>
      <a:prstDash val="solid"/>
    </a:ln>
  </c:spPr>
  <c:txPr>
    <a:bodyPr/>
    <a:lstStyle/>
    <a:p>
      <a:pPr>
        <a:defRPr sz="1150" b="0" i="0" u="none" strike="noStrike" baseline="0">
          <a:solidFill>
            <a:srgbClr val="000000"/>
          </a:solidFill>
          <a:latin typeface="Calibri"/>
          <a:ea typeface="Calibri"/>
          <a:cs typeface="Calibri"/>
        </a:defRPr>
      </a:pPr>
      <a:endParaRPr lang="en-US"/>
    </a:p>
  </c:txPr>
  <c:printSettings>
    <c:headerFooter alignWithMargins="0"/>
    <c:pageMargins b="1" l="0.75000000000001465" r="0.7500000000000146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4.xml"/><Relationship Id="rId3" Type="http://schemas.openxmlformats.org/officeDocument/2006/relationships/chart" Target="../charts/chart2.xml"/><Relationship Id="rId7" Type="http://schemas.openxmlformats.org/officeDocument/2006/relationships/image" Target="../media/image6.png"/><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image" Target="../media/image31.jpeg"/><Relationship Id="rId5" Type="http://schemas.openxmlformats.org/officeDocument/2006/relationships/image" Target="../media/image30.jpeg"/><Relationship Id="rId4" Type="http://schemas.openxmlformats.org/officeDocument/2006/relationships/chart" Target="../charts/chart3.xml"/><Relationship Id="rId9"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image" Target="../media/image1.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109.png"/></Relationships>
</file>

<file path=xl/drawings/_rels/drawing6.xml.rels><?xml version="1.0" encoding="UTF-8" standalone="yes"?>
<Relationships xmlns="http://schemas.openxmlformats.org/package/2006/relationships"><Relationship Id="rId8" Type="http://schemas.openxmlformats.org/officeDocument/2006/relationships/image" Target="../media/image117.png"/><Relationship Id="rId13" Type="http://schemas.openxmlformats.org/officeDocument/2006/relationships/image" Target="../media/image122.png"/><Relationship Id="rId18" Type="http://schemas.openxmlformats.org/officeDocument/2006/relationships/image" Target="../media/image125.png"/><Relationship Id="rId26" Type="http://schemas.openxmlformats.org/officeDocument/2006/relationships/image" Target="../media/image133.png"/><Relationship Id="rId3" Type="http://schemas.openxmlformats.org/officeDocument/2006/relationships/image" Target="../media/image112.png"/><Relationship Id="rId21" Type="http://schemas.openxmlformats.org/officeDocument/2006/relationships/image" Target="../media/image128.png"/><Relationship Id="rId7" Type="http://schemas.openxmlformats.org/officeDocument/2006/relationships/image" Target="../media/image116.png"/><Relationship Id="rId12" Type="http://schemas.openxmlformats.org/officeDocument/2006/relationships/image" Target="../media/image121.png"/><Relationship Id="rId17" Type="http://schemas.openxmlformats.org/officeDocument/2006/relationships/image" Target="../media/image30.jpeg"/><Relationship Id="rId25" Type="http://schemas.openxmlformats.org/officeDocument/2006/relationships/image" Target="../media/image132.png"/><Relationship Id="rId2" Type="http://schemas.openxmlformats.org/officeDocument/2006/relationships/image" Target="../media/image111.png"/><Relationship Id="rId16" Type="http://schemas.openxmlformats.org/officeDocument/2006/relationships/image" Target="../media/image1.png"/><Relationship Id="rId20" Type="http://schemas.openxmlformats.org/officeDocument/2006/relationships/image" Target="../media/image127.png"/><Relationship Id="rId1" Type="http://schemas.openxmlformats.org/officeDocument/2006/relationships/image" Target="../media/image110.png"/><Relationship Id="rId6" Type="http://schemas.openxmlformats.org/officeDocument/2006/relationships/image" Target="../media/image115.png"/><Relationship Id="rId11" Type="http://schemas.openxmlformats.org/officeDocument/2006/relationships/image" Target="../media/image120.png"/><Relationship Id="rId24" Type="http://schemas.openxmlformats.org/officeDocument/2006/relationships/image" Target="../media/image131.png"/><Relationship Id="rId5" Type="http://schemas.openxmlformats.org/officeDocument/2006/relationships/image" Target="../media/image114.png"/><Relationship Id="rId15" Type="http://schemas.openxmlformats.org/officeDocument/2006/relationships/image" Target="../media/image124.png"/><Relationship Id="rId23" Type="http://schemas.openxmlformats.org/officeDocument/2006/relationships/image" Target="../media/image130.png"/><Relationship Id="rId28" Type="http://schemas.openxmlformats.org/officeDocument/2006/relationships/image" Target="../media/image6.png"/><Relationship Id="rId10" Type="http://schemas.openxmlformats.org/officeDocument/2006/relationships/image" Target="../media/image119.png"/><Relationship Id="rId19" Type="http://schemas.openxmlformats.org/officeDocument/2006/relationships/image" Target="../media/image126.png"/><Relationship Id="rId4" Type="http://schemas.openxmlformats.org/officeDocument/2006/relationships/image" Target="../media/image113.png"/><Relationship Id="rId9" Type="http://schemas.openxmlformats.org/officeDocument/2006/relationships/image" Target="../media/image118.png"/><Relationship Id="rId14" Type="http://schemas.openxmlformats.org/officeDocument/2006/relationships/image" Target="../media/image123.png"/><Relationship Id="rId22" Type="http://schemas.openxmlformats.org/officeDocument/2006/relationships/image" Target="../media/image129.png"/><Relationship Id="rId27" Type="http://schemas.openxmlformats.org/officeDocument/2006/relationships/image" Target="../media/image134.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14.emf"/><Relationship Id="rId13" Type="http://schemas.openxmlformats.org/officeDocument/2006/relationships/image" Target="../media/image19.emf"/><Relationship Id="rId18" Type="http://schemas.openxmlformats.org/officeDocument/2006/relationships/image" Target="../media/image24.emf"/><Relationship Id="rId3" Type="http://schemas.openxmlformats.org/officeDocument/2006/relationships/image" Target="../media/image9.emf"/><Relationship Id="rId21" Type="http://schemas.openxmlformats.org/officeDocument/2006/relationships/image" Target="../media/image27.emf"/><Relationship Id="rId7" Type="http://schemas.openxmlformats.org/officeDocument/2006/relationships/image" Target="../media/image13.emf"/><Relationship Id="rId12" Type="http://schemas.openxmlformats.org/officeDocument/2006/relationships/image" Target="../media/image18.emf"/><Relationship Id="rId17" Type="http://schemas.openxmlformats.org/officeDocument/2006/relationships/image" Target="../media/image23.emf"/><Relationship Id="rId2" Type="http://schemas.openxmlformats.org/officeDocument/2006/relationships/image" Target="../media/image8.emf"/><Relationship Id="rId16" Type="http://schemas.openxmlformats.org/officeDocument/2006/relationships/image" Target="../media/image22.emf"/><Relationship Id="rId20" Type="http://schemas.openxmlformats.org/officeDocument/2006/relationships/image" Target="../media/image26.emf"/><Relationship Id="rId1" Type="http://schemas.openxmlformats.org/officeDocument/2006/relationships/image" Target="../media/image7.emf"/><Relationship Id="rId6" Type="http://schemas.openxmlformats.org/officeDocument/2006/relationships/image" Target="../media/image12.emf"/><Relationship Id="rId11" Type="http://schemas.openxmlformats.org/officeDocument/2006/relationships/image" Target="../media/image17.emf"/><Relationship Id="rId5" Type="http://schemas.openxmlformats.org/officeDocument/2006/relationships/image" Target="../media/image11.emf"/><Relationship Id="rId15" Type="http://schemas.openxmlformats.org/officeDocument/2006/relationships/image" Target="../media/image21.emf"/><Relationship Id="rId23" Type="http://schemas.openxmlformats.org/officeDocument/2006/relationships/image" Target="../media/image29.emf"/><Relationship Id="rId10" Type="http://schemas.openxmlformats.org/officeDocument/2006/relationships/image" Target="../media/image16.emf"/><Relationship Id="rId19" Type="http://schemas.openxmlformats.org/officeDocument/2006/relationships/image" Target="../media/image25.emf"/><Relationship Id="rId4" Type="http://schemas.openxmlformats.org/officeDocument/2006/relationships/image" Target="../media/image10.emf"/><Relationship Id="rId9" Type="http://schemas.openxmlformats.org/officeDocument/2006/relationships/image" Target="../media/image15.emf"/><Relationship Id="rId14" Type="http://schemas.openxmlformats.org/officeDocument/2006/relationships/image" Target="../media/image20.emf"/><Relationship Id="rId22" Type="http://schemas.openxmlformats.org/officeDocument/2006/relationships/image" Target="../media/image28.emf"/></Relationships>
</file>

<file path=xl/drawings/_rels/vmlDrawing2.vml.rels><?xml version="1.0" encoding="UTF-8" standalone="yes"?>
<Relationships xmlns="http://schemas.openxmlformats.org/package/2006/relationships"><Relationship Id="rId13" Type="http://schemas.openxmlformats.org/officeDocument/2006/relationships/image" Target="../media/image44.emf"/><Relationship Id="rId18" Type="http://schemas.openxmlformats.org/officeDocument/2006/relationships/image" Target="../media/image49.emf"/><Relationship Id="rId26" Type="http://schemas.openxmlformats.org/officeDocument/2006/relationships/image" Target="../media/image57.emf"/><Relationship Id="rId39" Type="http://schemas.openxmlformats.org/officeDocument/2006/relationships/image" Target="../media/image70.emf"/><Relationship Id="rId21" Type="http://schemas.openxmlformats.org/officeDocument/2006/relationships/image" Target="../media/image52.emf"/><Relationship Id="rId34" Type="http://schemas.openxmlformats.org/officeDocument/2006/relationships/image" Target="../media/image65.emf"/><Relationship Id="rId42" Type="http://schemas.openxmlformats.org/officeDocument/2006/relationships/image" Target="../media/image73.emf"/><Relationship Id="rId47" Type="http://schemas.openxmlformats.org/officeDocument/2006/relationships/image" Target="../media/image78.emf"/><Relationship Id="rId50" Type="http://schemas.openxmlformats.org/officeDocument/2006/relationships/image" Target="../media/image81.emf"/><Relationship Id="rId55" Type="http://schemas.openxmlformats.org/officeDocument/2006/relationships/image" Target="../media/image86.emf"/><Relationship Id="rId63" Type="http://schemas.openxmlformats.org/officeDocument/2006/relationships/image" Target="../media/image94.emf"/><Relationship Id="rId7" Type="http://schemas.openxmlformats.org/officeDocument/2006/relationships/image" Target="../media/image38.emf"/><Relationship Id="rId2" Type="http://schemas.openxmlformats.org/officeDocument/2006/relationships/image" Target="../media/image33.emf"/><Relationship Id="rId16" Type="http://schemas.openxmlformats.org/officeDocument/2006/relationships/image" Target="../media/image47.emf"/><Relationship Id="rId29" Type="http://schemas.openxmlformats.org/officeDocument/2006/relationships/image" Target="../media/image60.emf"/><Relationship Id="rId1" Type="http://schemas.openxmlformats.org/officeDocument/2006/relationships/image" Target="../media/image32.emf"/><Relationship Id="rId6" Type="http://schemas.openxmlformats.org/officeDocument/2006/relationships/image" Target="../media/image37.emf"/><Relationship Id="rId11" Type="http://schemas.openxmlformats.org/officeDocument/2006/relationships/image" Target="../media/image42.emf"/><Relationship Id="rId24" Type="http://schemas.openxmlformats.org/officeDocument/2006/relationships/image" Target="../media/image55.emf"/><Relationship Id="rId32" Type="http://schemas.openxmlformats.org/officeDocument/2006/relationships/image" Target="../media/image63.emf"/><Relationship Id="rId37" Type="http://schemas.openxmlformats.org/officeDocument/2006/relationships/image" Target="../media/image68.emf"/><Relationship Id="rId40" Type="http://schemas.openxmlformats.org/officeDocument/2006/relationships/image" Target="../media/image71.emf"/><Relationship Id="rId45" Type="http://schemas.openxmlformats.org/officeDocument/2006/relationships/image" Target="../media/image76.emf"/><Relationship Id="rId53" Type="http://schemas.openxmlformats.org/officeDocument/2006/relationships/image" Target="../media/image84.emf"/><Relationship Id="rId58" Type="http://schemas.openxmlformats.org/officeDocument/2006/relationships/image" Target="../media/image89.emf"/><Relationship Id="rId66" Type="http://schemas.openxmlformats.org/officeDocument/2006/relationships/image" Target="../media/image97.emf"/><Relationship Id="rId5" Type="http://schemas.openxmlformats.org/officeDocument/2006/relationships/image" Target="../media/image36.emf"/><Relationship Id="rId15" Type="http://schemas.openxmlformats.org/officeDocument/2006/relationships/image" Target="../media/image46.emf"/><Relationship Id="rId23" Type="http://schemas.openxmlformats.org/officeDocument/2006/relationships/image" Target="../media/image54.emf"/><Relationship Id="rId28" Type="http://schemas.openxmlformats.org/officeDocument/2006/relationships/image" Target="../media/image59.emf"/><Relationship Id="rId36" Type="http://schemas.openxmlformats.org/officeDocument/2006/relationships/image" Target="../media/image67.emf"/><Relationship Id="rId49" Type="http://schemas.openxmlformats.org/officeDocument/2006/relationships/image" Target="../media/image80.emf"/><Relationship Id="rId57" Type="http://schemas.openxmlformats.org/officeDocument/2006/relationships/image" Target="../media/image88.emf"/><Relationship Id="rId61" Type="http://schemas.openxmlformats.org/officeDocument/2006/relationships/image" Target="../media/image92.emf"/><Relationship Id="rId10" Type="http://schemas.openxmlformats.org/officeDocument/2006/relationships/image" Target="../media/image41.emf"/><Relationship Id="rId19" Type="http://schemas.openxmlformats.org/officeDocument/2006/relationships/image" Target="../media/image50.emf"/><Relationship Id="rId31" Type="http://schemas.openxmlformats.org/officeDocument/2006/relationships/image" Target="../media/image62.emf"/><Relationship Id="rId44" Type="http://schemas.openxmlformats.org/officeDocument/2006/relationships/image" Target="../media/image75.emf"/><Relationship Id="rId52" Type="http://schemas.openxmlformats.org/officeDocument/2006/relationships/image" Target="../media/image83.emf"/><Relationship Id="rId60" Type="http://schemas.openxmlformats.org/officeDocument/2006/relationships/image" Target="../media/image91.emf"/><Relationship Id="rId65" Type="http://schemas.openxmlformats.org/officeDocument/2006/relationships/image" Target="../media/image96.emf"/><Relationship Id="rId4" Type="http://schemas.openxmlformats.org/officeDocument/2006/relationships/image" Target="../media/image35.emf"/><Relationship Id="rId9" Type="http://schemas.openxmlformats.org/officeDocument/2006/relationships/image" Target="../media/image40.emf"/><Relationship Id="rId14" Type="http://schemas.openxmlformats.org/officeDocument/2006/relationships/image" Target="../media/image45.emf"/><Relationship Id="rId22" Type="http://schemas.openxmlformats.org/officeDocument/2006/relationships/image" Target="../media/image53.emf"/><Relationship Id="rId27" Type="http://schemas.openxmlformats.org/officeDocument/2006/relationships/image" Target="../media/image58.emf"/><Relationship Id="rId30" Type="http://schemas.openxmlformats.org/officeDocument/2006/relationships/image" Target="../media/image61.emf"/><Relationship Id="rId35" Type="http://schemas.openxmlformats.org/officeDocument/2006/relationships/image" Target="../media/image66.emf"/><Relationship Id="rId43" Type="http://schemas.openxmlformats.org/officeDocument/2006/relationships/image" Target="../media/image74.emf"/><Relationship Id="rId48" Type="http://schemas.openxmlformats.org/officeDocument/2006/relationships/image" Target="../media/image79.emf"/><Relationship Id="rId56" Type="http://schemas.openxmlformats.org/officeDocument/2006/relationships/image" Target="../media/image87.emf"/><Relationship Id="rId64" Type="http://schemas.openxmlformats.org/officeDocument/2006/relationships/image" Target="../media/image95.emf"/><Relationship Id="rId8" Type="http://schemas.openxmlformats.org/officeDocument/2006/relationships/image" Target="../media/image39.emf"/><Relationship Id="rId51" Type="http://schemas.openxmlformats.org/officeDocument/2006/relationships/image" Target="../media/image82.emf"/><Relationship Id="rId3" Type="http://schemas.openxmlformats.org/officeDocument/2006/relationships/image" Target="../media/image34.emf"/><Relationship Id="rId12" Type="http://schemas.openxmlformats.org/officeDocument/2006/relationships/image" Target="../media/image43.emf"/><Relationship Id="rId17" Type="http://schemas.openxmlformats.org/officeDocument/2006/relationships/image" Target="../media/image48.emf"/><Relationship Id="rId25" Type="http://schemas.openxmlformats.org/officeDocument/2006/relationships/image" Target="../media/image56.emf"/><Relationship Id="rId33" Type="http://schemas.openxmlformats.org/officeDocument/2006/relationships/image" Target="../media/image64.emf"/><Relationship Id="rId38" Type="http://schemas.openxmlformats.org/officeDocument/2006/relationships/image" Target="../media/image69.emf"/><Relationship Id="rId46" Type="http://schemas.openxmlformats.org/officeDocument/2006/relationships/image" Target="../media/image77.emf"/><Relationship Id="rId59" Type="http://schemas.openxmlformats.org/officeDocument/2006/relationships/image" Target="../media/image90.emf"/><Relationship Id="rId67" Type="http://schemas.openxmlformats.org/officeDocument/2006/relationships/image" Target="../media/image98.emf"/><Relationship Id="rId20" Type="http://schemas.openxmlformats.org/officeDocument/2006/relationships/image" Target="../media/image51.emf"/><Relationship Id="rId41" Type="http://schemas.openxmlformats.org/officeDocument/2006/relationships/image" Target="../media/image72.emf"/><Relationship Id="rId54" Type="http://schemas.openxmlformats.org/officeDocument/2006/relationships/image" Target="../media/image85.emf"/><Relationship Id="rId62" Type="http://schemas.openxmlformats.org/officeDocument/2006/relationships/image" Target="../media/image93.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06.emf"/><Relationship Id="rId3" Type="http://schemas.openxmlformats.org/officeDocument/2006/relationships/image" Target="../media/image101.emf"/><Relationship Id="rId7" Type="http://schemas.openxmlformats.org/officeDocument/2006/relationships/image" Target="../media/image105.emf"/><Relationship Id="rId2" Type="http://schemas.openxmlformats.org/officeDocument/2006/relationships/image" Target="../media/image100.emf"/><Relationship Id="rId1" Type="http://schemas.openxmlformats.org/officeDocument/2006/relationships/image" Target="../media/image99.emf"/><Relationship Id="rId6" Type="http://schemas.openxmlformats.org/officeDocument/2006/relationships/image" Target="../media/image104.emf"/><Relationship Id="rId5" Type="http://schemas.openxmlformats.org/officeDocument/2006/relationships/image" Target="../media/image103.emf"/><Relationship Id="rId4" Type="http://schemas.openxmlformats.org/officeDocument/2006/relationships/image" Target="../media/image102.emf"/><Relationship Id="rId9" Type="http://schemas.openxmlformats.org/officeDocument/2006/relationships/image" Target="../media/image107.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08.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222250</xdr:colOff>
      <xdr:row>7</xdr:row>
      <xdr:rowOff>146867</xdr:rowOff>
    </xdr:to>
    <xdr:pic>
      <xdr:nvPicPr>
        <xdr:cNvPr id="3" name="Picture 2" descr="E-Mail_logo"/>
        <xdr:cNvPicPr>
          <a:picLocks noChangeAspect="1" noChangeArrowheads="1"/>
        </xdr:cNvPicPr>
      </xdr:nvPicPr>
      <xdr:blipFill>
        <a:blip xmlns:r="http://schemas.openxmlformats.org/officeDocument/2006/relationships" r:embed="rId1"/>
        <a:stretch>
          <a:fillRect/>
        </a:stretch>
      </xdr:blipFill>
      <xdr:spPr bwMode="auto">
        <a:xfrm>
          <a:off x="609600" y="190500"/>
          <a:ext cx="4264025" cy="1289867"/>
        </a:xfrm>
        <a:prstGeom prst="rect">
          <a:avLst/>
        </a:prstGeom>
        <a:noFill/>
        <a:ln w="9525">
          <a:noFill/>
          <a:miter lim="800000"/>
          <a:headEnd/>
          <a:tailEnd/>
        </a:ln>
      </xdr:spPr>
    </xdr:pic>
    <xdr:clientData/>
  </xdr:twoCellAnchor>
  <xdr:twoCellAnchor editAs="oneCell">
    <xdr:from>
      <xdr:col>1</xdr:col>
      <xdr:colOff>142010</xdr:colOff>
      <xdr:row>27</xdr:row>
      <xdr:rowOff>117765</xdr:rowOff>
    </xdr:from>
    <xdr:to>
      <xdr:col>1</xdr:col>
      <xdr:colOff>899679</xdr:colOff>
      <xdr:row>30</xdr:row>
      <xdr:rowOff>161059</xdr:rowOff>
    </xdr:to>
    <xdr:pic>
      <xdr:nvPicPr>
        <xdr:cNvPr id="4" name="Picture 3" descr="Polar_cardioid.jpg"/>
        <xdr:cNvPicPr>
          <a:picLocks noChangeAspect="1"/>
        </xdr:cNvPicPr>
      </xdr:nvPicPr>
      <xdr:blipFill>
        <a:blip xmlns:r="http://schemas.openxmlformats.org/officeDocument/2006/relationships" r:embed="rId2" cstate="print"/>
        <a:stretch>
          <a:fillRect/>
        </a:stretch>
      </xdr:blipFill>
      <xdr:spPr>
        <a:xfrm>
          <a:off x="751610" y="6232815"/>
          <a:ext cx="757669" cy="757669"/>
        </a:xfrm>
        <a:prstGeom prst="rect">
          <a:avLst/>
        </a:prstGeom>
      </xdr:spPr>
    </xdr:pic>
    <xdr:clientData/>
  </xdr:twoCellAnchor>
  <xdr:twoCellAnchor editAs="oneCell">
    <xdr:from>
      <xdr:col>1</xdr:col>
      <xdr:colOff>1414896</xdr:colOff>
      <xdr:row>27</xdr:row>
      <xdr:rowOff>118142</xdr:rowOff>
    </xdr:from>
    <xdr:to>
      <xdr:col>2</xdr:col>
      <xdr:colOff>85836</xdr:colOff>
      <xdr:row>30</xdr:row>
      <xdr:rowOff>160682</xdr:rowOff>
    </xdr:to>
    <xdr:pic>
      <xdr:nvPicPr>
        <xdr:cNvPr id="5" name="Picture 4" descr="Polar_cardioid.jpg"/>
        <xdr:cNvPicPr>
          <a:picLocks noChangeAspect="1"/>
        </xdr:cNvPicPr>
      </xdr:nvPicPr>
      <xdr:blipFill>
        <a:blip xmlns:r="http://schemas.openxmlformats.org/officeDocument/2006/relationships" r:embed="rId3" cstate="print"/>
        <a:stretch>
          <a:fillRect/>
        </a:stretch>
      </xdr:blipFill>
      <xdr:spPr>
        <a:xfrm>
          <a:off x="2024496" y="6233192"/>
          <a:ext cx="756915" cy="756915"/>
        </a:xfrm>
        <a:prstGeom prst="rect">
          <a:avLst/>
        </a:prstGeom>
      </xdr:spPr>
    </xdr:pic>
    <xdr:clientData/>
  </xdr:twoCellAnchor>
  <xdr:twoCellAnchor editAs="oneCell">
    <xdr:from>
      <xdr:col>3</xdr:col>
      <xdr:colOff>12989</xdr:colOff>
      <xdr:row>27</xdr:row>
      <xdr:rowOff>109860</xdr:rowOff>
    </xdr:from>
    <xdr:to>
      <xdr:col>4</xdr:col>
      <xdr:colOff>159550</xdr:colOff>
      <xdr:row>30</xdr:row>
      <xdr:rowOff>151646</xdr:rowOff>
    </xdr:to>
    <xdr:pic>
      <xdr:nvPicPr>
        <xdr:cNvPr id="6" name="Picture 5" descr="Polar_cardioid.jpg" hidden="1"/>
        <xdr:cNvPicPr>
          <a:picLocks noChangeAspect="1"/>
        </xdr:cNvPicPr>
      </xdr:nvPicPr>
      <xdr:blipFill>
        <a:blip xmlns:r="http://schemas.openxmlformats.org/officeDocument/2006/relationships" r:embed="rId4" cstate="print"/>
        <a:stretch>
          <a:fillRect/>
        </a:stretch>
      </xdr:blipFill>
      <xdr:spPr>
        <a:xfrm>
          <a:off x="3346739" y="6224910"/>
          <a:ext cx="756161" cy="756161"/>
        </a:xfrm>
        <a:prstGeom prst="rect">
          <a:avLst/>
        </a:prstGeom>
      </xdr:spPr>
    </xdr:pic>
    <xdr:clientData/>
  </xdr:twoCellAnchor>
  <xdr:twoCellAnchor editAs="oneCell">
    <xdr:from>
      <xdr:col>3</xdr:col>
      <xdr:colOff>13160</xdr:colOff>
      <xdr:row>27</xdr:row>
      <xdr:rowOff>107902</xdr:rowOff>
    </xdr:from>
    <xdr:to>
      <xdr:col>4</xdr:col>
      <xdr:colOff>159721</xdr:colOff>
      <xdr:row>30</xdr:row>
      <xdr:rowOff>149688</xdr:rowOff>
    </xdr:to>
    <xdr:pic>
      <xdr:nvPicPr>
        <xdr:cNvPr id="7" name="Picture 6" descr="Polar_cardioid.jpg"/>
        <xdr:cNvPicPr>
          <a:picLocks noChangeAspect="1"/>
        </xdr:cNvPicPr>
      </xdr:nvPicPr>
      <xdr:blipFill>
        <a:blip xmlns:r="http://schemas.openxmlformats.org/officeDocument/2006/relationships" r:embed="rId5" cstate="print"/>
        <a:stretch>
          <a:fillRect/>
        </a:stretch>
      </xdr:blipFill>
      <xdr:spPr>
        <a:xfrm>
          <a:off x="3346910" y="6232477"/>
          <a:ext cx="756161" cy="756161"/>
        </a:xfrm>
        <a:prstGeom prst="rect">
          <a:avLst/>
        </a:prstGeom>
      </xdr:spPr>
    </xdr:pic>
    <xdr:clientData/>
  </xdr:twoCellAnchor>
  <xdr:twoCellAnchor editAs="oneCell">
    <xdr:from>
      <xdr:col>5</xdr:col>
      <xdr:colOff>609600</xdr:colOff>
      <xdr:row>1</xdr:row>
      <xdr:rowOff>0</xdr:rowOff>
    </xdr:from>
    <xdr:to>
      <xdr:col>7</xdr:col>
      <xdr:colOff>79375</xdr:colOff>
      <xdr:row>7</xdr:row>
      <xdr:rowOff>38511</xdr:rowOff>
    </xdr:to>
    <xdr:pic>
      <xdr:nvPicPr>
        <xdr:cNvPr id="8" name="Picture 7" descr="S4Blue2.png"/>
        <xdr:cNvPicPr>
          <a:picLocks noChangeAspect="1"/>
        </xdr:cNvPicPr>
      </xdr:nvPicPr>
      <xdr:blipFill>
        <a:blip xmlns:r="http://schemas.openxmlformats.org/officeDocument/2006/relationships" r:embed="rId6" cstate="print"/>
        <a:stretch>
          <a:fillRect/>
        </a:stretch>
      </xdr:blipFill>
      <xdr:spPr>
        <a:xfrm>
          <a:off x="5267325" y="190500"/>
          <a:ext cx="1155700" cy="11815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190091</xdr:rowOff>
    </xdr:from>
    <xdr:to>
      <xdr:col>3</xdr:col>
      <xdr:colOff>581025</xdr:colOff>
      <xdr:row>6</xdr:row>
      <xdr:rowOff>32158</xdr:rowOff>
    </xdr:to>
    <xdr:pic>
      <xdr:nvPicPr>
        <xdr:cNvPr id="2" name="Picture 1" descr="E-Mail_logo"/>
        <xdr:cNvPicPr>
          <a:picLocks noChangeAspect="1" noChangeArrowheads="1"/>
        </xdr:cNvPicPr>
      </xdr:nvPicPr>
      <xdr:blipFill>
        <a:blip xmlns:r="http://schemas.openxmlformats.org/officeDocument/2006/relationships" r:embed="rId1"/>
        <a:stretch>
          <a:fillRect/>
        </a:stretch>
      </xdr:blipFill>
      <xdr:spPr bwMode="auto">
        <a:xfrm>
          <a:off x="609600" y="190091"/>
          <a:ext cx="4264025" cy="1289867"/>
        </a:xfrm>
        <a:prstGeom prst="rect">
          <a:avLst/>
        </a:prstGeom>
        <a:noFill/>
        <a:ln w="9525">
          <a:noFill/>
          <a:miter lim="800000"/>
          <a:headEnd/>
          <a:tailEnd/>
        </a:ln>
      </xdr:spPr>
    </xdr:pic>
    <xdr:clientData/>
  </xdr:twoCellAnchor>
  <xdr:twoCellAnchor>
    <xdr:from>
      <xdr:col>11</xdr:col>
      <xdr:colOff>38100</xdr:colOff>
      <xdr:row>20</xdr:row>
      <xdr:rowOff>127000</xdr:rowOff>
    </xdr:from>
    <xdr:to>
      <xdr:col>18</xdr:col>
      <xdr:colOff>203200</xdr:colOff>
      <xdr:row>30</xdr:row>
      <xdr:rowOff>228600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241300</xdr:colOff>
      <xdr:row>19</xdr:row>
      <xdr:rowOff>12700</xdr:rowOff>
    </xdr:from>
    <xdr:to>
      <xdr:col>23</xdr:col>
      <xdr:colOff>127000</xdr:colOff>
      <xdr:row>25</xdr:row>
      <xdr:rowOff>50800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241300</xdr:colOff>
      <xdr:row>25</xdr:row>
      <xdr:rowOff>266700</xdr:rowOff>
    </xdr:from>
    <xdr:to>
      <xdr:col>23</xdr:col>
      <xdr:colOff>127000</xdr:colOff>
      <xdr:row>31</xdr:row>
      <xdr:rowOff>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139700</xdr:colOff>
      <xdr:row>24</xdr:row>
      <xdr:rowOff>139700</xdr:rowOff>
    </xdr:from>
    <xdr:to>
      <xdr:col>10</xdr:col>
      <xdr:colOff>469900</xdr:colOff>
      <xdr:row>26</xdr:row>
      <xdr:rowOff>342900</xdr:rowOff>
    </xdr:to>
    <xdr:pic>
      <xdr:nvPicPr>
        <xdr:cNvPr id="6" name="Picture 5" descr="Vertical Arrow.jpg"/>
        <xdr:cNvPicPr>
          <a:picLocks noChangeAspect="1"/>
        </xdr:cNvPicPr>
      </xdr:nvPicPr>
      <xdr:blipFill>
        <a:blip xmlns:r="http://schemas.openxmlformats.org/officeDocument/2006/relationships" r:embed="rId5" cstate="print"/>
        <a:stretch>
          <a:fillRect/>
        </a:stretch>
      </xdr:blipFill>
      <xdr:spPr>
        <a:xfrm>
          <a:off x="10045700" y="6642100"/>
          <a:ext cx="330200" cy="990600"/>
        </a:xfrm>
        <a:prstGeom prst="rect">
          <a:avLst/>
        </a:prstGeom>
      </xdr:spPr>
    </xdr:pic>
    <xdr:clientData/>
  </xdr:twoCellAnchor>
  <xdr:twoCellAnchor editAs="oneCell">
    <xdr:from>
      <xdr:col>13</xdr:col>
      <xdr:colOff>457199</xdr:colOff>
      <xdr:row>19</xdr:row>
      <xdr:rowOff>38101</xdr:rowOff>
    </xdr:from>
    <xdr:to>
      <xdr:col>15</xdr:col>
      <xdr:colOff>203200</xdr:colOff>
      <xdr:row>20</xdr:row>
      <xdr:rowOff>67735</xdr:rowOff>
    </xdr:to>
    <xdr:pic>
      <xdr:nvPicPr>
        <xdr:cNvPr id="9" name="Picture 8" descr="Horizontal Arrow.jpg"/>
        <xdr:cNvPicPr>
          <a:picLocks noChangeAspect="1"/>
        </xdr:cNvPicPr>
      </xdr:nvPicPr>
      <xdr:blipFill>
        <a:blip xmlns:r="http://schemas.openxmlformats.org/officeDocument/2006/relationships" r:embed="rId6" cstate="print"/>
        <a:stretch>
          <a:fillRect/>
        </a:stretch>
      </xdr:blipFill>
      <xdr:spPr>
        <a:xfrm>
          <a:off x="12191999" y="4876801"/>
          <a:ext cx="965201" cy="321734"/>
        </a:xfrm>
        <a:prstGeom prst="rect">
          <a:avLst/>
        </a:prstGeom>
      </xdr:spPr>
    </xdr:pic>
    <xdr:clientData/>
  </xdr:twoCellAnchor>
  <xdr:twoCellAnchor editAs="oneCell">
    <xdr:from>
      <xdr:col>4</xdr:col>
      <xdr:colOff>0</xdr:colOff>
      <xdr:row>1</xdr:row>
      <xdr:rowOff>0</xdr:rowOff>
    </xdr:from>
    <xdr:to>
      <xdr:col>5</xdr:col>
      <xdr:colOff>495300</xdr:colOff>
      <xdr:row>5</xdr:row>
      <xdr:rowOff>216311</xdr:rowOff>
    </xdr:to>
    <xdr:pic>
      <xdr:nvPicPr>
        <xdr:cNvPr id="10" name="Picture 9" descr="S4Blue2.png"/>
        <xdr:cNvPicPr>
          <a:picLocks noChangeAspect="1"/>
        </xdr:cNvPicPr>
      </xdr:nvPicPr>
      <xdr:blipFill>
        <a:blip xmlns:r="http://schemas.openxmlformats.org/officeDocument/2006/relationships" r:embed="rId7" cstate="print"/>
        <a:stretch>
          <a:fillRect/>
        </a:stretch>
      </xdr:blipFill>
      <xdr:spPr>
        <a:xfrm>
          <a:off x="4953000" y="241300"/>
          <a:ext cx="1155700" cy="1181511"/>
        </a:xfrm>
        <a:prstGeom prst="rect">
          <a:avLst/>
        </a:prstGeom>
      </xdr:spPr>
    </xdr:pic>
    <xdr:clientData/>
  </xdr:twoCellAnchor>
  <xdr:twoCellAnchor>
    <xdr:from>
      <xdr:col>4</xdr:col>
      <xdr:colOff>482600</xdr:colOff>
      <xdr:row>62</xdr:row>
      <xdr:rowOff>215900</xdr:rowOff>
    </xdr:from>
    <xdr:to>
      <xdr:col>13</xdr:col>
      <xdr:colOff>228600</xdr:colOff>
      <xdr:row>91</xdr:row>
      <xdr:rowOff>88900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3</xdr:col>
      <xdr:colOff>190500</xdr:colOff>
      <xdr:row>74</xdr:row>
      <xdr:rowOff>190500</xdr:rowOff>
    </xdr:from>
    <xdr:to>
      <xdr:col>3</xdr:col>
      <xdr:colOff>520700</xdr:colOff>
      <xdr:row>78</xdr:row>
      <xdr:rowOff>215900</xdr:rowOff>
    </xdr:to>
    <xdr:pic>
      <xdr:nvPicPr>
        <xdr:cNvPr id="12" name="Picture 11" descr="Vertical Arrow.jpg"/>
        <xdr:cNvPicPr>
          <a:picLocks noChangeAspect="1"/>
        </xdr:cNvPicPr>
      </xdr:nvPicPr>
      <xdr:blipFill>
        <a:blip xmlns:r="http://schemas.openxmlformats.org/officeDocument/2006/relationships" r:embed="rId5" cstate="print"/>
        <a:stretch>
          <a:fillRect/>
        </a:stretch>
      </xdr:blipFill>
      <xdr:spPr>
        <a:xfrm>
          <a:off x="4483100" y="20027900"/>
          <a:ext cx="330200" cy="990600"/>
        </a:xfrm>
        <a:prstGeom prst="rect">
          <a:avLst/>
        </a:prstGeom>
      </xdr:spPr>
    </xdr:pic>
    <xdr:clientData/>
  </xdr:twoCellAnchor>
  <xdr:twoCellAnchor editAs="oneCell">
    <xdr:from>
      <xdr:col>7</xdr:col>
      <xdr:colOff>787400</xdr:colOff>
      <xdr:row>61</xdr:row>
      <xdr:rowOff>114300</xdr:rowOff>
    </xdr:from>
    <xdr:to>
      <xdr:col>8</xdr:col>
      <xdr:colOff>901701</xdr:colOff>
      <xdr:row>62</xdr:row>
      <xdr:rowOff>55034</xdr:rowOff>
    </xdr:to>
    <xdr:pic>
      <xdr:nvPicPr>
        <xdr:cNvPr id="13" name="Picture 12" descr="Horizontal Arrow.jpg"/>
        <xdr:cNvPicPr>
          <a:picLocks noChangeAspect="1"/>
        </xdr:cNvPicPr>
      </xdr:nvPicPr>
      <xdr:blipFill>
        <a:blip xmlns:r="http://schemas.openxmlformats.org/officeDocument/2006/relationships" r:embed="rId6" cstate="print"/>
        <a:stretch>
          <a:fillRect/>
        </a:stretch>
      </xdr:blipFill>
      <xdr:spPr>
        <a:xfrm>
          <a:off x="8191500" y="16891000"/>
          <a:ext cx="965201" cy="321734"/>
        </a:xfrm>
        <a:prstGeom prst="rect">
          <a:avLst/>
        </a:prstGeom>
      </xdr:spPr>
    </xdr:pic>
    <xdr:clientData/>
  </xdr:twoCellAnchor>
  <xdr:twoCellAnchor>
    <xdr:from>
      <xdr:col>15</xdr:col>
      <xdr:colOff>292100</xdr:colOff>
      <xdr:row>62</xdr:row>
      <xdr:rowOff>127000</xdr:rowOff>
    </xdr:from>
    <xdr:to>
      <xdr:col>26</xdr:col>
      <xdr:colOff>114300</xdr:colOff>
      <xdr:row>91</xdr:row>
      <xdr:rowOff>0</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14</xdr:col>
      <xdr:colOff>152400</xdr:colOff>
      <xdr:row>74</xdr:row>
      <xdr:rowOff>127000</xdr:rowOff>
    </xdr:from>
    <xdr:to>
      <xdr:col>14</xdr:col>
      <xdr:colOff>482600</xdr:colOff>
      <xdr:row>78</xdr:row>
      <xdr:rowOff>152400</xdr:rowOff>
    </xdr:to>
    <xdr:pic>
      <xdr:nvPicPr>
        <xdr:cNvPr id="15" name="Picture 14" descr="Vertical Arrow.jpg"/>
        <xdr:cNvPicPr>
          <a:picLocks noChangeAspect="1"/>
        </xdr:cNvPicPr>
      </xdr:nvPicPr>
      <xdr:blipFill>
        <a:blip xmlns:r="http://schemas.openxmlformats.org/officeDocument/2006/relationships" r:embed="rId5" cstate="print"/>
        <a:stretch>
          <a:fillRect/>
        </a:stretch>
      </xdr:blipFill>
      <xdr:spPr>
        <a:xfrm>
          <a:off x="12496800" y="20180300"/>
          <a:ext cx="330200" cy="990600"/>
        </a:xfrm>
        <a:prstGeom prst="rect">
          <a:avLst/>
        </a:prstGeom>
      </xdr:spPr>
    </xdr:pic>
    <xdr:clientData/>
  </xdr:twoCellAnchor>
  <xdr:twoCellAnchor editAs="oneCell">
    <xdr:from>
      <xdr:col>19</xdr:col>
      <xdr:colOff>584200</xdr:colOff>
      <xdr:row>61</xdr:row>
      <xdr:rowOff>127000</xdr:rowOff>
    </xdr:from>
    <xdr:to>
      <xdr:col>21</xdr:col>
      <xdr:colOff>330201</xdr:colOff>
      <xdr:row>62</xdr:row>
      <xdr:rowOff>67734</xdr:rowOff>
    </xdr:to>
    <xdr:pic>
      <xdr:nvPicPr>
        <xdr:cNvPr id="16" name="Picture 15" descr="Horizontal Arrow.jpg"/>
        <xdr:cNvPicPr>
          <a:picLocks noChangeAspect="1"/>
        </xdr:cNvPicPr>
      </xdr:nvPicPr>
      <xdr:blipFill>
        <a:blip xmlns:r="http://schemas.openxmlformats.org/officeDocument/2006/relationships" r:embed="rId6" cstate="print"/>
        <a:stretch>
          <a:fillRect/>
        </a:stretch>
      </xdr:blipFill>
      <xdr:spPr>
        <a:xfrm>
          <a:off x="15976600" y="16903700"/>
          <a:ext cx="965201" cy="321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593725</xdr:colOff>
      <xdr:row>7</xdr:row>
      <xdr:rowOff>146867</xdr:rowOff>
    </xdr:to>
    <xdr:pic>
      <xdr:nvPicPr>
        <xdr:cNvPr id="2" name="Picture 1" descr="E-Mail_logo"/>
        <xdr:cNvPicPr>
          <a:picLocks noChangeAspect="1" noChangeArrowheads="1"/>
        </xdr:cNvPicPr>
      </xdr:nvPicPr>
      <xdr:blipFill>
        <a:blip xmlns:r="http://schemas.openxmlformats.org/officeDocument/2006/relationships" r:embed="rId1"/>
        <a:stretch>
          <a:fillRect/>
        </a:stretch>
      </xdr:blipFill>
      <xdr:spPr bwMode="auto">
        <a:xfrm>
          <a:off x="609600" y="190500"/>
          <a:ext cx="4264025" cy="1289867"/>
        </a:xfrm>
        <a:prstGeom prst="rect">
          <a:avLst/>
        </a:prstGeom>
        <a:noFill/>
        <a:ln w="9525">
          <a:noFill/>
          <a:miter lim="800000"/>
          <a:headEnd/>
          <a:tailEnd/>
        </a:ln>
      </xdr:spPr>
    </xdr:pic>
    <xdr:clientData/>
  </xdr:twoCellAnchor>
  <xdr:twoCellAnchor>
    <xdr:from>
      <xdr:col>4</xdr:col>
      <xdr:colOff>203200</xdr:colOff>
      <xdr:row>13</xdr:row>
      <xdr:rowOff>165100</xdr:rowOff>
    </xdr:from>
    <xdr:to>
      <xdr:col>18</xdr:col>
      <xdr:colOff>523875</xdr:colOff>
      <xdr:row>32</xdr:row>
      <xdr:rowOff>47625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203200</xdr:colOff>
      <xdr:row>32</xdr:row>
      <xdr:rowOff>209550</xdr:rowOff>
    </xdr:from>
    <xdr:to>
      <xdr:col>18</xdr:col>
      <xdr:colOff>523875</xdr:colOff>
      <xdr:row>51</xdr:row>
      <xdr:rowOff>62172</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xdr:col>
      <xdr:colOff>133350</xdr:colOff>
      <xdr:row>1</xdr:row>
      <xdr:rowOff>19050</xdr:rowOff>
    </xdr:from>
    <xdr:to>
      <xdr:col>8</xdr:col>
      <xdr:colOff>69850</xdr:colOff>
      <xdr:row>7</xdr:row>
      <xdr:rowOff>57561</xdr:rowOff>
    </xdr:to>
    <xdr:pic>
      <xdr:nvPicPr>
        <xdr:cNvPr id="5" name="Picture 4" descr="S4Blue2.png"/>
        <xdr:cNvPicPr>
          <a:picLocks noChangeAspect="1"/>
        </xdr:cNvPicPr>
      </xdr:nvPicPr>
      <xdr:blipFill>
        <a:blip xmlns:r="http://schemas.openxmlformats.org/officeDocument/2006/relationships" r:embed="rId4" cstate="print"/>
        <a:stretch>
          <a:fillRect/>
        </a:stretch>
      </xdr:blipFill>
      <xdr:spPr>
        <a:xfrm>
          <a:off x="5019675" y="209550"/>
          <a:ext cx="1155700" cy="11815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50801</xdr:colOff>
      <xdr:row>9</xdr:row>
      <xdr:rowOff>101600</xdr:rowOff>
    </xdr:from>
    <xdr:to>
      <xdr:col>13</xdr:col>
      <xdr:colOff>38100</xdr:colOff>
      <xdr:row>37</xdr:row>
      <xdr:rowOff>101600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488950</xdr:colOff>
      <xdr:row>66</xdr:row>
      <xdr:rowOff>161925</xdr:rowOff>
    </xdr:from>
    <xdr:to>
      <xdr:col>13</xdr:col>
      <xdr:colOff>444500</xdr:colOff>
      <xdr:row>90</xdr:row>
      <xdr:rowOff>104775</xdr:rowOff>
    </xdr:to>
    <xdr:pic>
      <xdr:nvPicPr>
        <xdr:cNvPr id="3" name="Picture 2" descr="liabilityCard_REV.png"/>
        <xdr:cNvPicPr>
          <a:picLocks noChangeAspect="1"/>
        </xdr:cNvPicPr>
      </xdr:nvPicPr>
      <xdr:blipFill>
        <a:blip xmlns:r="http://schemas.openxmlformats.org/officeDocument/2006/relationships" r:embed="rId1"/>
        <a:srcRect/>
        <a:stretch>
          <a:fillRect/>
        </a:stretch>
      </xdr:blipFill>
      <xdr:spPr bwMode="auto">
        <a:xfrm>
          <a:off x="488950" y="14906625"/>
          <a:ext cx="8616950" cy="5734050"/>
        </a:xfrm>
        <a:prstGeom prst="rect">
          <a:avLst/>
        </a:prstGeom>
        <a:noFill/>
        <a:ln w="9525">
          <a:noFill/>
          <a:miter lim="800000"/>
          <a:headEnd/>
          <a:tailEnd/>
        </a:ln>
      </xdr:spPr>
    </xdr:pic>
    <xdr:clientData/>
  </xdr:twoCellAnchor>
  <xdr:twoCellAnchor editAs="oneCell">
    <xdr:from>
      <xdr:col>1</xdr:col>
      <xdr:colOff>0</xdr:colOff>
      <xdr:row>1</xdr:row>
      <xdr:rowOff>0</xdr:rowOff>
    </xdr:from>
    <xdr:to>
      <xdr:col>6</xdr:col>
      <xdr:colOff>479425</xdr:colOff>
      <xdr:row>8</xdr:row>
      <xdr:rowOff>134167</xdr:rowOff>
    </xdr:to>
    <xdr:pic>
      <xdr:nvPicPr>
        <xdr:cNvPr id="4" name="Picture 3" descr="E-Mail_logo"/>
        <xdr:cNvPicPr>
          <a:picLocks noChangeAspect="1" noChangeArrowheads="1"/>
        </xdr:cNvPicPr>
      </xdr:nvPicPr>
      <xdr:blipFill>
        <a:blip xmlns:r="http://schemas.openxmlformats.org/officeDocument/2006/relationships" r:embed="rId2"/>
        <a:stretch>
          <a:fillRect/>
        </a:stretch>
      </xdr:blipFill>
      <xdr:spPr bwMode="auto">
        <a:xfrm>
          <a:off x="609600" y="165100"/>
          <a:ext cx="4264025" cy="1289867"/>
        </a:xfrm>
        <a:prstGeom prst="rect">
          <a:avLst/>
        </a:prstGeom>
        <a:noFill/>
        <a:ln w="9525">
          <a:noFill/>
          <a:miter lim="800000"/>
          <a:headEnd/>
          <a:tailEnd/>
        </a:ln>
      </xdr:spPr>
    </xdr:pic>
    <xdr:clientData/>
  </xdr:twoCellAnchor>
  <xdr:twoCellAnchor editAs="oneCell">
    <xdr:from>
      <xdr:col>7</xdr:col>
      <xdr:colOff>165101</xdr:colOff>
      <xdr:row>1</xdr:row>
      <xdr:rowOff>50799</xdr:rowOff>
    </xdr:from>
    <xdr:to>
      <xdr:col>9</xdr:col>
      <xdr:colOff>101601</xdr:colOff>
      <xdr:row>8</xdr:row>
      <xdr:rowOff>76610</xdr:rowOff>
    </xdr:to>
    <xdr:pic>
      <xdr:nvPicPr>
        <xdr:cNvPr id="5" name="Picture 4" descr="S4Blue2.png"/>
        <xdr:cNvPicPr>
          <a:picLocks noChangeAspect="1"/>
        </xdr:cNvPicPr>
      </xdr:nvPicPr>
      <xdr:blipFill>
        <a:blip xmlns:r="http://schemas.openxmlformats.org/officeDocument/2006/relationships" r:embed="rId3" cstate="print"/>
        <a:stretch>
          <a:fillRect/>
        </a:stretch>
      </xdr:blipFill>
      <xdr:spPr>
        <a:xfrm>
          <a:off x="5168901" y="215899"/>
          <a:ext cx="1155700" cy="118151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283996</xdr:colOff>
      <xdr:row>73</xdr:row>
      <xdr:rowOff>50803</xdr:rowOff>
    </xdr:from>
    <xdr:to>
      <xdr:col>26</xdr:col>
      <xdr:colOff>342900</xdr:colOff>
      <xdr:row>87</xdr:row>
      <xdr:rowOff>206149</xdr:rowOff>
    </xdr:to>
    <xdr:pic>
      <xdr:nvPicPr>
        <xdr:cNvPr id="40" name="Picture 39"/>
        <xdr:cNvPicPr>
          <a:picLocks noChangeAspect="1"/>
        </xdr:cNvPicPr>
      </xdr:nvPicPr>
      <xdr:blipFill>
        <a:blip xmlns:r="http://schemas.openxmlformats.org/officeDocument/2006/relationships" r:embed="rId1"/>
        <a:stretch>
          <a:fillRect/>
        </a:stretch>
      </xdr:blipFill>
      <xdr:spPr>
        <a:xfrm rot="5400000">
          <a:off x="12872275" y="18628324"/>
          <a:ext cx="3533546" cy="3106904"/>
        </a:xfrm>
        <a:prstGeom prst="rect">
          <a:avLst/>
        </a:prstGeom>
      </xdr:spPr>
    </xdr:pic>
    <xdr:clientData/>
  </xdr:twoCellAnchor>
  <xdr:twoCellAnchor editAs="oneCell">
    <xdr:from>
      <xdr:col>15</xdr:col>
      <xdr:colOff>281467</xdr:colOff>
      <xdr:row>28</xdr:row>
      <xdr:rowOff>7459</xdr:rowOff>
    </xdr:from>
    <xdr:to>
      <xdr:col>20</xdr:col>
      <xdr:colOff>332267</xdr:colOff>
      <xdr:row>42</xdr:row>
      <xdr:rowOff>157643</xdr:rowOff>
    </xdr:to>
    <xdr:pic>
      <xdr:nvPicPr>
        <xdr:cNvPr id="2" name="Picture 1"/>
        <xdr:cNvPicPr>
          <a:picLocks noChangeAspect="1"/>
        </xdr:cNvPicPr>
      </xdr:nvPicPr>
      <xdr:blipFill>
        <a:blip xmlns:r="http://schemas.openxmlformats.org/officeDocument/2006/relationships" r:embed="rId2"/>
        <a:stretch>
          <a:fillRect/>
        </a:stretch>
      </xdr:blipFill>
      <xdr:spPr>
        <a:xfrm rot="5400000">
          <a:off x="9210675" y="7283451"/>
          <a:ext cx="3528384" cy="3098800"/>
        </a:xfrm>
        <a:prstGeom prst="rect">
          <a:avLst/>
        </a:prstGeom>
      </xdr:spPr>
    </xdr:pic>
    <xdr:clientData/>
  </xdr:twoCellAnchor>
  <xdr:twoCellAnchor editAs="oneCell">
    <xdr:from>
      <xdr:col>9</xdr:col>
      <xdr:colOff>292579</xdr:colOff>
      <xdr:row>28</xdr:row>
      <xdr:rowOff>12222</xdr:rowOff>
    </xdr:from>
    <xdr:to>
      <xdr:col>14</xdr:col>
      <xdr:colOff>346554</xdr:colOff>
      <xdr:row>42</xdr:row>
      <xdr:rowOff>162406</xdr:rowOff>
    </xdr:to>
    <xdr:pic>
      <xdr:nvPicPr>
        <xdr:cNvPr id="3" name="Picture 2"/>
        <xdr:cNvPicPr>
          <a:picLocks noChangeAspect="1"/>
        </xdr:cNvPicPr>
      </xdr:nvPicPr>
      <xdr:blipFill>
        <a:blip xmlns:r="http://schemas.openxmlformats.org/officeDocument/2006/relationships" r:embed="rId3"/>
        <a:stretch>
          <a:fillRect/>
        </a:stretch>
      </xdr:blipFill>
      <xdr:spPr>
        <a:xfrm rot="5400000">
          <a:off x="5565775" y="7286626"/>
          <a:ext cx="3528384" cy="3101975"/>
        </a:xfrm>
        <a:prstGeom prst="rect">
          <a:avLst/>
        </a:prstGeom>
      </xdr:spPr>
    </xdr:pic>
    <xdr:clientData/>
  </xdr:twoCellAnchor>
  <xdr:twoCellAnchor editAs="oneCell">
    <xdr:from>
      <xdr:col>21</xdr:col>
      <xdr:colOff>268767</xdr:colOff>
      <xdr:row>28</xdr:row>
      <xdr:rowOff>10634</xdr:rowOff>
    </xdr:from>
    <xdr:to>
      <xdr:col>26</xdr:col>
      <xdr:colOff>319567</xdr:colOff>
      <xdr:row>42</xdr:row>
      <xdr:rowOff>160818</xdr:rowOff>
    </xdr:to>
    <xdr:pic>
      <xdr:nvPicPr>
        <xdr:cNvPr id="4" name="Picture 3"/>
        <xdr:cNvPicPr>
          <a:picLocks noChangeAspect="1"/>
        </xdr:cNvPicPr>
      </xdr:nvPicPr>
      <xdr:blipFill>
        <a:blip xmlns:r="http://schemas.openxmlformats.org/officeDocument/2006/relationships" r:embed="rId4"/>
        <a:stretch>
          <a:fillRect/>
        </a:stretch>
      </xdr:blipFill>
      <xdr:spPr>
        <a:xfrm rot="5400000">
          <a:off x="12855575" y="7286626"/>
          <a:ext cx="3528384" cy="3098800"/>
        </a:xfrm>
        <a:prstGeom prst="rect">
          <a:avLst/>
        </a:prstGeom>
      </xdr:spPr>
    </xdr:pic>
    <xdr:clientData/>
  </xdr:twoCellAnchor>
  <xdr:twoCellAnchor editAs="oneCell">
    <xdr:from>
      <xdr:col>21</xdr:col>
      <xdr:colOff>53975</xdr:colOff>
      <xdr:row>14</xdr:row>
      <xdr:rowOff>76201</xdr:rowOff>
    </xdr:from>
    <xdr:to>
      <xdr:col>26</xdr:col>
      <xdr:colOff>534359</xdr:colOff>
      <xdr:row>27</xdr:row>
      <xdr:rowOff>38101</xdr:rowOff>
    </xdr:to>
    <xdr:pic>
      <xdr:nvPicPr>
        <xdr:cNvPr id="5" name="Picture 4"/>
        <xdr:cNvPicPr>
          <a:picLocks noChangeAspect="1"/>
        </xdr:cNvPicPr>
      </xdr:nvPicPr>
      <xdr:blipFill>
        <a:blip xmlns:r="http://schemas.openxmlformats.org/officeDocument/2006/relationships" r:embed="rId5"/>
        <a:stretch>
          <a:fillRect/>
        </a:stretch>
      </xdr:blipFill>
      <xdr:spPr>
        <a:xfrm>
          <a:off x="12855575" y="3324226"/>
          <a:ext cx="3528384" cy="3057525"/>
        </a:xfrm>
        <a:prstGeom prst="rect">
          <a:avLst/>
        </a:prstGeom>
      </xdr:spPr>
    </xdr:pic>
    <xdr:clientData/>
  </xdr:twoCellAnchor>
  <xdr:twoCellAnchor editAs="oneCell">
    <xdr:from>
      <xdr:col>15</xdr:col>
      <xdr:colOff>66675</xdr:colOff>
      <xdr:row>14</xdr:row>
      <xdr:rowOff>66676</xdr:rowOff>
    </xdr:from>
    <xdr:to>
      <xdr:col>20</xdr:col>
      <xdr:colOff>547059</xdr:colOff>
      <xdr:row>27</xdr:row>
      <xdr:rowOff>28576</xdr:rowOff>
    </xdr:to>
    <xdr:pic>
      <xdr:nvPicPr>
        <xdr:cNvPr id="6" name="Picture 5"/>
        <xdr:cNvPicPr>
          <a:picLocks noChangeAspect="1"/>
        </xdr:cNvPicPr>
      </xdr:nvPicPr>
      <xdr:blipFill>
        <a:blip xmlns:r="http://schemas.openxmlformats.org/officeDocument/2006/relationships" r:embed="rId6"/>
        <a:stretch>
          <a:fillRect/>
        </a:stretch>
      </xdr:blipFill>
      <xdr:spPr>
        <a:xfrm>
          <a:off x="9210675" y="3314701"/>
          <a:ext cx="3528384" cy="3057525"/>
        </a:xfrm>
        <a:prstGeom prst="rect">
          <a:avLst/>
        </a:prstGeom>
      </xdr:spPr>
    </xdr:pic>
    <xdr:clientData/>
  </xdr:twoCellAnchor>
  <xdr:twoCellAnchor editAs="oneCell">
    <xdr:from>
      <xdr:col>9</xdr:col>
      <xdr:colOff>76200</xdr:colOff>
      <xdr:row>14</xdr:row>
      <xdr:rowOff>69851</xdr:rowOff>
    </xdr:from>
    <xdr:to>
      <xdr:col>14</xdr:col>
      <xdr:colOff>556584</xdr:colOff>
      <xdr:row>27</xdr:row>
      <xdr:rowOff>31751</xdr:rowOff>
    </xdr:to>
    <xdr:pic>
      <xdr:nvPicPr>
        <xdr:cNvPr id="7" name="Picture 6"/>
        <xdr:cNvPicPr>
          <a:picLocks noChangeAspect="1"/>
        </xdr:cNvPicPr>
      </xdr:nvPicPr>
      <xdr:blipFill>
        <a:blip xmlns:r="http://schemas.openxmlformats.org/officeDocument/2006/relationships" r:embed="rId7"/>
        <a:stretch>
          <a:fillRect/>
        </a:stretch>
      </xdr:blipFill>
      <xdr:spPr>
        <a:xfrm>
          <a:off x="5562600" y="3317876"/>
          <a:ext cx="3528384" cy="3057525"/>
        </a:xfrm>
        <a:prstGeom prst="rect">
          <a:avLst/>
        </a:prstGeom>
      </xdr:spPr>
    </xdr:pic>
    <xdr:clientData/>
  </xdr:twoCellAnchor>
  <xdr:twoCellAnchor editAs="oneCell">
    <xdr:from>
      <xdr:col>9</xdr:col>
      <xdr:colOff>278292</xdr:colOff>
      <xdr:row>43</xdr:row>
      <xdr:rowOff>26509</xdr:rowOff>
    </xdr:from>
    <xdr:to>
      <xdr:col>14</xdr:col>
      <xdr:colOff>329092</xdr:colOff>
      <xdr:row>57</xdr:row>
      <xdr:rowOff>176693</xdr:rowOff>
    </xdr:to>
    <xdr:pic>
      <xdr:nvPicPr>
        <xdr:cNvPr id="8" name="Picture 7"/>
        <xdr:cNvPicPr>
          <a:picLocks noChangeAspect="1"/>
        </xdr:cNvPicPr>
      </xdr:nvPicPr>
      <xdr:blipFill>
        <a:blip xmlns:r="http://schemas.openxmlformats.org/officeDocument/2006/relationships" r:embed="rId8"/>
        <a:stretch>
          <a:fillRect/>
        </a:stretch>
      </xdr:blipFill>
      <xdr:spPr>
        <a:xfrm rot="5400000">
          <a:off x="5549900" y="10922001"/>
          <a:ext cx="3528384" cy="3098800"/>
        </a:xfrm>
        <a:prstGeom prst="rect">
          <a:avLst/>
        </a:prstGeom>
      </xdr:spPr>
    </xdr:pic>
    <xdr:clientData/>
  </xdr:twoCellAnchor>
  <xdr:twoCellAnchor editAs="oneCell">
    <xdr:from>
      <xdr:col>15</xdr:col>
      <xdr:colOff>290992</xdr:colOff>
      <xdr:row>43</xdr:row>
      <xdr:rowOff>39209</xdr:rowOff>
    </xdr:from>
    <xdr:to>
      <xdr:col>20</xdr:col>
      <xdr:colOff>341792</xdr:colOff>
      <xdr:row>57</xdr:row>
      <xdr:rowOff>189393</xdr:rowOff>
    </xdr:to>
    <xdr:pic>
      <xdr:nvPicPr>
        <xdr:cNvPr id="9" name="Picture 8"/>
        <xdr:cNvPicPr>
          <a:picLocks noChangeAspect="1"/>
        </xdr:cNvPicPr>
      </xdr:nvPicPr>
      <xdr:blipFill>
        <a:blip xmlns:r="http://schemas.openxmlformats.org/officeDocument/2006/relationships" r:embed="rId9"/>
        <a:stretch>
          <a:fillRect/>
        </a:stretch>
      </xdr:blipFill>
      <xdr:spPr>
        <a:xfrm rot="5400000">
          <a:off x="9220200" y="10934701"/>
          <a:ext cx="3528384" cy="3098800"/>
        </a:xfrm>
        <a:prstGeom prst="rect">
          <a:avLst/>
        </a:prstGeom>
      </xdr:spPr>
    </xdr:pic>
    <xdr:clientData/>
  </xdr:twoCellAnchor>
  <xdr:twoCellAnchor editAs="oneCell">
    <xdr:from>
      <xdr:col>21</xdr:col>
      <xdr:colOff>278292</xdr:colOff>
      <xdr:row>43</xdr:row>
      <xdr:rowOff>51909</xdr:rowOff>
    </xdr:from>
    <xdr:to>
      <xdr:col>26</xdr:col>
      <xdr:colOff>329092</xdr:colOff>
      <xdr:row>57</xdr:row>
      <xdr:rowOff>202093</xdr:rowOff>
    </xdr:to>
    <xdr:pic>
      <xdr:nvPicPr>
        <xdr:cNvPr id="10" name="Picture 9"/>
        <xdr:cNvPicPr>
          <a:picLocks noChangeAspect="1"/>
        </xdr:cNvPicPr>
      </xdr:nvPicPr>
      <xdr:blipFill>
        <a:blip xmlns:r="http://schemas.openxmlformats.org/officeDocument/2006/relationships" r:embed="rId10"/>
        <a:stretch>
          <a:fillRect/>
        </a:stretch>
      </xdr:blipFill>
      <xdr:spPr>
        <a:xfrm rot="5400000">
          <a:off x="12865100" y="10947401"/>
          <a:ext cx="3528384" cy="3098800"/>
        </a:xfrm>
        <a:prstGeom prst="rect">
          <a:avLst/>
        </a:prstGeom>
      </xdr:spPr>
    </xdr:pic>
    <xdr:clientData/>
  </xdr:twoCellAnchor>
  <xdr:twoCellAnchor editAs="oneCell">
    <xdr:from>
      <xdr:col>9</xdr:col>
      <xdr:colOff>278292</xdr:colOff>
      <xdr:row>58</xdr:row>
      <xdr:rowOff>26509</xdr:rowOff>
    </xdr:from>
    <xdr:to>
      <xdr:col>14</xdr:col>
      <xdr:colOff>329092</xdr:colOff>
      <xdr:row>72</xdr:row>
      <xdr:rowOff>176693</xdr:rowOff>
    </xdr:to>
    <xdr:pic>
      <xdr:nvPicPr>
        <xdr:cNvPr id="11" name="Picture 10"/>
        <xdr:cNvPicPr>
          <a:picLocks noChangeAspect="1"/>
        </xdr:cNvPicPr>
      </xdr:nvPicPr>
      <xdr:blipFill>
        <a:blip xmlns:r="http://schemas.openxmlformats.org/officeDocument/2006/relationships" r:embed="rId11"/>
        <a:stretch>
          <a:fillRect/>
        </a:stretch>
      </xdr:blipFill>
      <xdr:spPr>
        <a:xfrm rot="16200000">
          <a:off x="5549900" y="14541501"/>
          <a:ext cx="3528384" cy="3098800"/>
        </a:xfrm>
        <a:prstGeom prst="rect">
          <a:avLst/>
        </a:prstGeom>
      </xdr:spPr>
    </xdr:pic>
    <xdr:clientData/>
  </xdr:twoCellAnchor>
  <xdr:twoCellAnchor editAs="oneCell">
    <xdr:from>
      <xdr:col>15</xdr:col>
      <xdr:colOff>290992</xdr:colOff>
      <xdr:row>58</xdr:row>
      <xdr:rowOff>26509</xdr:rowOff>
    </xdr:from>
    <xdr:to>
      <xdr:col>20</xdr:col>
      <xdr:colOff>341792</xdr:colOff>
      <xdr:row>72</xdr:row>
      <xdr:rowOff>176693</xdr:rowOff>
    </xdr:to>
    <xdr:pic>
      <xdr:nvPicPr>
        <xdr:cNvPr id="12" name="Picture 11"/>
        <xdr:cNvPicPr>
          <a:picLocks noChangeAspect="1"/>
        </xdr:cNvPicPr>
      </xdr:nvPicPr>
      <xdr:blipFill>
        <a:blip xmlns:r="http://schemas.openxmlformats.org/officeDocument/2006/relationships" r:embed="rId12"/>
        <a:stretch>
          <a:fillRect/>
        </a:stretch>
      </xdr:blipFill>
      <xdr:spPr>
        <a:xfrm rot="16200000">
          <a:off x="9220200" y="14541501"/>
          <a:ext cx="3528384" cy="3098800"/>
        </a:xfrm>
        <a:prstGeom prst="rect">
          <a:avLst/>
        </a:prstGeom>
      </xdr:spPr>
    </xdr:pic>
    <xdr:clientData/>
  </xdr:twoCellAnchor>
  <xdr:twoCellAnchor editAs="oneCell">
    <xdr:from>
      <xdr:col>21</xdr:col>
      <xdr:colOff>278292</xdr:colOff>
      <xdr:row>58</xdr:row>
      <xdr:rowOff>26509</xdr:rowOff>
    </xdr:from>
    <xdr:to>
      <xdr:col>26</xdr:col>
      <xdr:colOff>329092</xdr:colOff>
      <xdr:row>72</xdr:row>
      <xdr:rowOff>176693</xdr:rowOff>
    </xdr:to>
    <xdr:pic>
      <xdr:nvPicPr>
        <xdr:cNvPr id="13" name="Picture 12"/>
        <xdr:cNvPicPr>
          <a:picLocks noChangeAspect="1"/>
        </xdr:cNvPicPr>
      </xdr:nvPicPr>
      <xdr:blipFill>
        <a:blip xmlns:r="http://schemas.openxmlformats.org/officeDocument/2006/relationships" r:embed="rId13"/>
        <a:stretch>
          <a:fillRect/>
        </a:stretch>
      </xdr:blipFill>
      <xdr:spPr>
        <a:xfrm rot="16200000">
          <a:off x="12865100" y="14541501"/>
          <a:ext cx="3528384" cy="3098800"/>
        </a:xfrm>
        <a:prstGeom prst="rect">
          <a:avLst/>
        </a:prstGeom>
      </xdr:spPr>
    </xdr:pic>
    <xdr:clientData/>
  </xdr:twoCellAnchor>
  <xdr:twoCellAnchor editAs="oneCell">
    <xdr:from>
      <xdr:col>15</xdr:col>
      <xdr:colOff>303692</xdr:colOff>
      <xdr:row>73</xdr:row>
      <xdr:rowOff>51909</xdr:rowOff>
    </xdr:from>
    <xdr:to>
      <xdr:col>20</xdr:col>
      <xdr:colOff>354492</xdr:colOff>
      <xdr:row>87</xdr:row>
      <xdr:rowOff>202093</xdr:rowOff>
    </xdr:to>
    <xdr:pic>
      <xdr:nvPicPr>
        <xdr:cNvPr id="15" name="Picture 14"/>
        <xdr:cNvPicPr>
          <a:picLocks noChangeAspect="1"/>
        </xdr:cNvPicPr>
      </xdr:nvPicPr>
      <xdr:blipFill>
        <a:blip xmlns:r="http://schemas.openxmlformats.org/officeDocument/2006/relationships" r:embed="rId14"/>
        <a:stretch>
          <a:fillRect/>
        </a:stretch>
      </xdr:blipFill>
      <xdr:spPr>
        <a:xfrm rot="5400000">
          <a:off x="9232900" y="18186401"/>
          <a:ext cx="3528384" cy="3098800"/>
        </a:xfrm>
        <a:prstGeom prst="rect">
          <a:avLst/>
        </a:prstGeom>
      </xdr:spPr>
    </xdr:pic>
    <xdr:clientData/>
  </xdr:twoCellAnchor>
  <xdr:twoCellAnchor editAs="oneCell">
    <xdr:from>
      <xdr:col>9</xdr:col>
      <xdr:colOff>265592</xdr:colOff>
      <xdr:row>73</xdr:row>
      <xdr:rowOff>51909</xdr:rowOff>
    </xdr:from>
    <xdr:to>
      <xdr:col>14</xdr:col>
      <xdr:colOff>316392</xdr:colOff>
      <xdr:row>87</xdr:row>
      <xdr:rowOff>202093</xdr:rowOff>
    </xdr:to>
    <xdr:pic>
      <xdr:nvPicPr>
        <xdr:cNvPr id="16" name="Picture 15"/>
        <xdr:cNvPicPr>
          <a:picLocks noChangeAspect="1"/>
        </xdr:cNvPicPr>
      </xdr:nvPicPr>
      <xdr:blipFill>
        <a:blip xmlns:r="http://schemas.openxmlformats.org/officeDocument/2006/relationships" r:embed="rId15"/>
        <a:stretch>
          <a:fillRect/>
        </a:stretch>
      </xdr:blipFill>
      <xdr:spPr>
        <a:xfrm rot="5400000">
          <a:off x="5537200" y="18186401"/>
          <a:ext cx="3528384" cy="3098800"/>
        </a:xfrm>
        <a:prstGeom prst="rect">
          <a:avLst/>
        </a:prstGeom>
      </xdr:spPr>
    </xdr:pic>
    <xdr:clientData/>
  </xdr:twoCellAnchor>
  <xdr:twoCellAnchor editAs="oneCell">
    <xdr:from>
      <xdr:col>1</xdr:col>
      <xdr:colOff>0</xdr:colOff>
      <xdr:row>1</xdr:row>
      <xdr:rowOff>0</xdr:rowOff>
    </xdr:from>
    <xdr:to>
      <xdr:col>7</xdr:col>
      <xdr:colOff>606425</xdr:colOff>
      <xdr:row>6</xdr:row>
      <xdr:rowOff>83367</xdr:rowOff>
    </xdr:to>
    <xdr:pic>
      <xdr:nvPicPr>
        <xdr:cNvPr id="17" name="Picture 16" descr="E-Mail_logo"/>
        <xdr:cNvPicPr>
          <a:picLocks noChangeAspect="1" noChangeArrowheads="1"/>
        </xdr:cNvPicPr>
      </xdr:nvPicPr>
      <xdr:blipFill>
        <a:blip xmlns:r="http://schemas.openxmlformats.org/officeDocument/2006/relationships" r:embed="rId16"/>
        <a:stretch>
          <a:fillRect/>
        </a:stretch>
      </xdr:blipFill>
      <xdr:spPr bwMode="auto">
        <a:xfrm>
          <a:off x="609600" y="241300"/>
          <a:ext cx="4264025" cy="1289867"/>
        </a:xfrm>
        <a:prstGeom prst="rect">
          <a:avLst/>
        </a:prstGeom>
        <a:noFill/>
        <a:ln w="9525">
          <a:noFill/>
          <a:miter lim="800000"/>
          <a:headEnd/>
          <a:tailEnd/>
        </a:ln>
      </xdr:spPr>
    </xdr:pic>
    <xdr:clientData/>
  </xdr:twoCellAnchor>
  <xdr:twoCellAnchor editAs="oneCell">
    <xdr:from>
      <xdr:col>27</xdr:col>
      <xdr:colOff>766091</xdr:colOff>
      <xdr:row>64</xdr:row>
      <xdr:rowOff>113386</xdr:rowOff>
    </xdr:from>
    <xdr:to>
      <xdr:col>27</xdr:col>
      <xdr:colOff>2171700</xdr:colOff>
      <xdr:row>66</xdr:row>
      <xdr:rowOff>183236</xdr:rowOff>
    </xdr:to>
    <xdr:pic>
      <xdr:nvPicPr>
        <xdr:cNvPr id="21" name="Picture 20" descr="Vertical Arrow.jpg"/>
        <xdr:cNvPicPr>
          <a:picLocks noChangeAspect="1"/>
        </xdr:cNvPicPr>
      </xdr:nvPicPr>
      <xdr:blipFill>
        <a:blip xmlns:r="http://schemas.openxmlformats.org/officeDocument/2006/relationships" r:embed="rId17" cstate="print"/>
        <a:stretch>
          <a:fillRect/>
        </a:stretch>
      </xdr:blipFill>
      <xdr:spPr>
        <a:xfrm rot="5400000">
          <a:off x="17651871" y="15434806"/>
          <a:ext cx="552450" cy="1405609"/>
        </a:xfrm>
        <a:prstGeom prst="rect">
          <a:avLst/>
        </a:prstGeom>
      </xdr:spPr>
    </xdr:pic>
    <xdr:clientData/>
  </xdr:twoCellAnchor>
  <xdr:twoCellAnchor editAs="oneCell">
    <xdr:from>
      <xdr:col>1</xdr:col>
      <xdr:colOff>317500</xdr:colOff>
      <xdr:row>14</xdr:row>
      <xdr:rowOff>190500</xdr:rowOff>
    </xdr:from>
    <xdr:to>
      <xdr:col>8</xdr:col>
      <xdr:colOff>317500</xdr:colOff>
      <xdr:row>26</xdr:row>
      <xdr:rowOff>85725</xdr:rowOff>
    </xdr:to>
    <xdr:pic>
      <xdr:nvPicPr>
        <xdr:cNvPr id="23" name="Picture 22" descr="1-Single Sub.bmp"/>
        <xdr:cNvPicPr>
          <a:picLocks noChangeAspect="1"/>
        </xdr:cNvPicPr>
      </xdr:nvPicPr>
      <xdr:blipFill>
        <a:blip xmlns:r="http://schemas.openxmlformats.org/officeDocument/2006/relationships" r:embed="rId18"/>
        <a:stretch>
          <a:fillRect/>
        </a:stretch>
      </xdr:blipFill>
      <xdr:spPr>
        <a:xfrm>
          <a:off x="927100" y="3530600"/>
          <a:ext cx="4267200" cy="2790825"/>
        </a:xfrm>
        <a:prstGeom prst="rect">
          <a:avLst/>
        </a:prstGeom>
      </xdr:spPr>
    </xdr:pic>
    <xdr:clientData/>
  </xdr:twoCellAnchor>
  <xdr:twoCellAnchor editAs="oneCell">
    <xdr:from>
      <xdr:col>1</xdr:col>
      <xdr:colOff>304800</xdr:colOff>
      <xdr:row>29</xdr:row>
      <xdr:rowOff>101600</xdr:rowOff>
    </xdr:from>
    <xdr:to>
      <xdr:col>8</xdr:col>
      <xdr:colOff>304800</xdr:colOff>
      <xdr:row>40</xdr:row>
      <xdr:rowOff>238125</xdr:rowOff>
    </xdr:to>
    <xdr:pic>
      <xdr:nvPicPr>
        <xdr:cNvPr id="24" name="Picture 23" descr="2-Two Sub.bmp"/>
        <xdr:cNvPicPr>
          <a:picLocks noChangeAspect="1"/>
        </xdr:cNvPicPr>
      </xdr:nvPicPr>
      <xdr:blipFill>
        <a:blip xmlns:r="http://schemas.openxmlformats.org/officeDocument/2006/relationships" r:embed="rId19"/>
        <a:stretch>
          <a:fillRect/>
        </a:stretch>
      </xdr:blipFill>
      <xdr:spPr>
        <a:xfrm>
          <a:off x="914400" y="7061200"/>
          <a:ext cx="4267200" cy="2790825"/>
        </a:xfrm>
        <a:prstGeom prst="rect">
          <a:avLst/>
        </a:prstGeom>
      </xdr:spPr>
    </xdr:pic>
    <xdr:clientData/>
  </xdr:twoCellAnchor>
  <xdr:twoCellAnchor editAs="oneCell">
    <xdr:from>
      <xdr:col>1</xdr:col>
      <xdr:colOff>317500</xdr:colOff>
      <xdr:row>44</xdr:row>
      <xdr:rowOff>76200</xdr:rowOff>
    </xdr:from>
    <xdr:to>
      <xdr:col>8</xdr:col>
      <xdr:colOff>317500</xdr:colOff>
      <xdr:row>55</xdr:row>
      <xdr:rowOff>212724</xdr:rowOff>
    </xdr:to>
    <xdr:pic>
      <xdr:nvPicPr>
        <xdr:cNvPr id="25" name="Picture 24" descr="3-Two Sub Card.bmp"/>
        <xdr:cNvPicPr>
          <a:picLocks noChangeAspect="1"/>
        </xdr:cNvPicPr>
      </xdr:nvPicPr>
      <xdr:blipFill>
        <a:blip xmlns:r="http://schemas.openxmlformats.org/officeDocument/2006/relationships" r:embed="rId20"/>
        <a:stretch>
          <a:fillRect/>
        </a:stretch>
      </xdr:blipFill>
      <xdr:spPr>
        <a:xfrm>
          <a:off x="927100" y="11442700"/>
          <a:ext cx="4267200" cy="2790824"/>
        </a:xfrm>
        <a:prstGeom prst="rect">
          <a:avLst/>
        </a:prstGeom>
      </xdr:spPr>
    </xdr:pic>
    <xdr:clientData/>
  </xdr:twoCellAnchor>
  <xdr:twoCellAnchor editAs="oneCell">
    <xdr:from>
      <xdr:col>1</xdr:col>
      <xdr:colOff>330200</xdr:colOff>
      <xdr:row>59</xdr:row>
      <xdr:rowOff>85725</xdr:rowOff>
    </xdr:from>
    <xdr:to>
      <xdr:col>8</xdr:col>
      <xdr:colOff>330200</xdr:colOff>
      <xdr:row>70</xdr:row>
      <xdr:rowOff>152399</xdr:rowOff>
    </xdr:to>
    <xdr:pic>
      <xdr:nvPicPr>
        <xdr:cNvPr id="26" name="Picture 25" descr="4-Four Sub 20deg Steering.bmp"/>
        <xdr:cNvPicPr>
          <a:picLocks noChangeAspect="1"/>
        </xdr:cNvPicPr>
      </xdr:nvPicPr>
      <xdr:blipFill>
        <a:blip xmlns:r="http://schemas.openxmlformats.org/officeDocument/2006/relationships" r:embed="rId21"/>
        <a:stretch>
          <a:fillRect/>
        </a:stretch>
      </xdr:blipFill>
      <xdr:spPr>
        <a:xfrm>
          <a:off x="939800" y="15059025"/>
          <a:ext cx="4267200" cy="2790824"/>
        </a:xfrm>
        <a:prstGeom prst="rect">
          <a:avLst/>
        </a:prstGeom>
      </xdr:spPr>
    </xdr:pic>
    <xdr:clientData/>
  </xdr:twoCellAnchor>
  <xdr:twoCellAnchor editAs="oneCell">
    <xdr:from>
      <xdr:col>1</xdr:col>
      <xdr:colOff>330200</xdr:colOff>
      <xdr:row>74</xdr:row>
      <xdr:rowOff>127000</xdr:rowOff>
    </xdr:from>
    <xdr:to>
      <xdr:col>8</xdr:col>
      <xdr:colOff>330200</xdr:colOff>
      <xdr:row>86</xdr:row>
      <xdr:rowOff>22225</xdr:rowOff>
    </xdr:to>
    <xdr:pic>
      <xdr:nvPicPr>
        <xdr:cNvPr id="27" name="Picture 26" descr="5-Four Sub Forward Steered.bmp"/>
        <xdr:cNvPicPr>
          <a:picLocks noChangeAspect="1"/>
        </xdr:cNvPicPr>
      </xdr:nvPicPr>
      <xdr:blipFill>
        <a:blip xmlns:r="http://schemas.openxmlformats.org/officeDocument/2006/relationships" r:embed="rId22"/>
        <a:stretch>
          <a:fillRect/>
        </a:stretch>
      </xdr:blipFill>
      <xdr:spPr>
        <a:xfrm>
          <a:off x="939800" y="17945100"/>
          <a:ext cx="4267200" cy="2790825"/>
        </a:xfrm>
        <a:prstGeom prst="rect">
          <a:avLst/>
        </a:prstGeom>
      </xdr:spPr>
    </xdr:pic>
    <xdr:clientData/>
  </xdr:twoCellAnchor>
  <xdr:twoCellAnchor editAs="oneCell">
    <xdr:from>
      <xdr:col>27</xdr:col>
      <xdr:colOff>766091</xdr:colOff>
      <xdr:row>79</xdr:row>
      <xdr:rowOff>113386</xdr:rowOff>
    </xdr:from>
    <xdr:to>
      <xdr:col>27</xdr:col>
      <xdr:colOff>2171700</xdr:colOff>
      <xdr:row>81</xdr:row>
      <xdr:rowOff>183236</xdr:rowOff>
    </xdr:to>
    <xdr:pic>
      <xdr:nvPicPr>
        <xdr:cNvPr id="28" name="Picture 27" descr="Vertical Arrow.jpg"/>
        <xdr:cNvPicPr>
          <a:picLocks noChangeAspect="1"/>
        </xdr:cNvPicPr>
      </xdr:nvPicPr>
      <xdr:blipFill>
        <a:blip xmlns:r="http://schemas.openxmlformats.org/officeDocument/2006/relationships" r:embed="rId17" cstate="print"/>
        <a:stretch>
          <a:fillRect/>
        </a:stretch>
      </xdr:blipFill>
      <xdr:spPr>
        <a:xfrm rot="5400000">
          <a:off x="17651871" y="15434806"/>
          <a:ext cx="552450" cy="1405609"/>
        </a:xfrm>
        <a:prstGeom prst="rect">
          <a:avLst/>
        </a:prstGeom>
      </xdr:spPr>
    </xdr:pic>
    <xdr:clientData/>
  </xdr:twoCellAnchor>
  <xdr:twoCellAnchor editAs="oneCell">
    <xdr:from>
      <xdr:col>27</xdr:col>
      <xdr:colOff>766091</xdr:colOff>
      <xdr:row>49</xdr:row>
      <xdr:rowOff>113386</xdr:rowOff>
    </xdr:from>
    <xdr:to>
      <xdr:col>27</xdr:col>
      <xdr:colOff>2171700</xdr:colOff>
      <xdr:row>51</xdr:row>
      <xdr:rowOff>183236</xdr:rowOff>
    </xdr:to>
    <xdr:pic>
      <xdr:nvPicPr>
        <xdr:cNvPr id="29" name="Picture 28" descr="Vertical Arrow.jpg"/>
        <xdr:cNvPicPr>
          <a:picLocks noChangeAspect="1"/>
        </xdr:cNvPicPr>
      </xdr:nvPicPr>
      <xdr:blipFill>
        <a:blip xmlns:r="http://schemas.openxmlformats.org/officeDocument/2006/relationships" r:embed="rId17" cstate="print"/>
        <a:stretch>
          <a:fillRect/>
        </a:stretch>
      </xdr:blipFill>
      <xdr:spPr>
        <a:xfrm rot="5400000">
          <a:off x="17651871" y="15434806"/>
          <a:ext cx="552450" cy="1405609"/>
        </a:xfrm>
        <a:prstGeom prst="rect">
          <a:avLst/>
        </a:prstGeom>
      </xdr:spPr>
    </xdr:pic>
    <xdr:clientData/>
  </xdr:twoCellAnchor>
  <xdr:twoCellAnchor editAs="oneCell">
    <xdr:from>
      <xdr:col>27</xdr:col>
      <xdr:colOff>766091</xdr:colOff>
      <xdr:row>34</xdr:row>
      <xdr:rowOff>113386</xdr:rowOff>
    </xdr:from>
    <xdr:to>
      <xdr:col>27</xdr:col>
      <xdr:colOff>2171700</xdr:colOff>
      <xdr:row>36</xdr:row>
      <xdr:rowOff>183236</xdr:rowOff>
    </xdr:to>
    <xdr:pic>
      <xdr:nvPicPr>
        <xdr:cNvPr id="30" name="Picture 29" descr="Vertical Arrow.jpg"/>
        <xdr:cNvPicPr>
          <a:picLocks noChangeAspect="1"/>
        </xdr:cNvPicPr>
      </xdr:nvPicPr>
      <xdr:blipFill>
        <a:blip xmlns:r="http://schemas.openxmlformats.org/officeDocument/2006/relationships" r:embed="rId17" cstate="print"/>
        <a:stretch>
          <a:fillRect/>
        </a:stretch>
      </xdr:blipFill>
      <xdr:spPr>
        <a:xfrm rot="5400000">
          <a:off x="17651871" y="15434806"/>
          <a:ext cx="552450" cy="1405609"/>
        </a:xfrm>
        <a:prstGeom prst="rect">
          <a:avLst/>
        </a:prstGeom>
      </xdr:spPr>
    </xdr:pic>
    <xdr:clientData/>
  </xdr:twoCellAnchor>
  <xdr:twoCellAnchor editAs="oneCell">
    <xdr:from>
      <xdr:col>27</xdr:col>
      <xdr:colOff>766091</xdr:colOff>
      <xdr:row>19</xdr:row>
      <xdr:rowOff>113386</xdr:rowOff>
    </xdr:from>
    <xdr:to>
      <xdr:col>27</xdr:col>
      <xdr:colOff>2171700</xdr:colOff>
      <xdr:row>21</xdr:row>
      <xdr:rowOff>183236</xdr:rowOff>
    </xdr:to>
    <xdr:pic>
      <xdr:nvPicPr>
        <xdr:cNvPr id="31" name="Picture 30" descr="Vertical Arrow.jpg"/>
        <xdr:cNvPicPr>
          <a:picLocks noChangeAspect="1"/>
        </xdr:cNvPicPr>
      </xdr:nvPicPr>
      <xdr:blipFill>
        <a:blip xmlns:r="http://schemas.openxmlformats.org/officeDocument/2006/relationships" r:embed="rId17" cstate="print"/>
        <a:stretch>
          <a:fillRect/>
        </a:stretch>
      </xdr:blipFill>
      <xdr:spPr>
        <a:xfrm rot="5400000">
          <a:off x="17651871" y="15434806"/>
          <a:ext cx="552450" cy="1405609"/>
        </a:xfrm>
        <a:prstGeom prst="rect">
          <a:avLst/>
        </a:prstGeom>
      </xdr:spPr>
    </xdr:pic>
    <xdr:clientData/>
  </xdr:twoCellAnchor>
  <xdr:twoCellAnchor editAs="oneCell">
    <xdr:from>
      <xdr:col>28</xdr:col>
      <xdr:colOff>152401</xdr:colOff>
      <xdr:row>73</xdr:row>
      <xdr:rowOff>57150</xdr:rowOff>
    </xdr:from>
    <xdr:to>
      <xdr:col>37</xdr:col>
      <xdr:colOff>666751</xdr:colOff>
      <xdr:row>87</xdr:row>
      <xdr:rowOff>212170</xdr:rowOff>
    </xdr:to>
    <xdr:pic>
      <xdr:nvPicPr>
        <xdr:cNvPr id="32" name="Picture 31"/>
        <xdr:cNvPicPr>
          <a:picLocks noChangeAspect="1"/>
        </xdr:cNvPicPr>
      </xdr:nvPicPr>
      <xdr:blipFill>
        <a:blip xmlns:r="http://schemas.openxmlformats.org/officeDocument/2006/relationships" r:embed="rId23"/>
        <a:stretch>
          <a:fillRect/>
        </a:stretch>
      </xdr:blipFill>
      <xdr:spPr>
        <a:xfrm>
          <a:off x="19621501" y="18497550"/>
          <a:ext cx="6000750" cy="3622120"/>
        </a:xfrm>
        <a:prstGeom prst="rect">
          <a:avLst/>
        </a:prstGeom>
      </xdr:spPr>
    </xdr:pic>
    <xdr:clientData/>
  </xdr:twoCellAnchor>
  <xdr:twoCellAnchor editAs="oneCell">
    <xdr:from>
      <xdr:col>28</xdr:col>
      <xdr:colOff>152401</xdr:colOff>
      <xdr:row>58</xdr:row>
      <xdr:rowOff>57150</xdr:rowOff>
    </xdr:from>
    <xdr:to>
      <xdr:col>37</xdr:col>
      <xdr:colOff>666751</xdr:colOff>
      <xdr:row>72</xdr:row>
      <xdr:rowOff>212170</xdr:rowOff>
    </xdr:to>
    <xdr:pic>
      <xdr:nvPicPr>
        <xdr:cNvPr id="33" name="Picture 32"/>
        <xdr:cNvPicPr>
          <a:picLocks noChangeAspect="1"/>
        </xdr:cNvPicPr>
      </xdr:nvPicPr>
      <xdr:blipFill>
        <a:blip xmlns:r="http://schemas.openxmlformats.org/officeDocument/2006/relationships" r:embed="rId24"/>
        <a:stretch>
          <a:fillRect/>
        </a:stretch>
      </xdr:blipFill>
      <xdr:spPr>
        <a:xfrm>
          <a:off x="19621501" y="14782800"/>
          <a:ext cx="6000750" cy="3622120"/>
        </a:xfrm>
        <a:prstGeom prst="rect">
          <a:avLst/>
        </a:prstGeom>
      </xdr:spPr>
    </xdr:pic>
    <xdr:clientData/>
  </xdr:twoCellAnchor>
  <xdr:twoCellAnchor editAs="oneCell">
    <xdr:from>
      <xdr:col>28</xdr:col>
      <xdr:colOff>152401</xdr:colOff>
      <xdr:row>43</xdr:row>
      <xdr:rowOff>57150</xdr:rowOff>
    </xdr:from>
    <xdr:to>
      <xdr:col>37</xdr:col>
      <xdr:colOff>666751</xdr:colOff>
      <xdr:row>58</xdr:row>
      <xdr:rowOff>3155</xdr:rowOff>
    </xdr:to>
    <xdr:pic>
      <xdr:nvPicPr>
        <xdr:cNvPr id="34" name="Picture 33"/>
        <xdr:cNvPicPr>
          <a:picLocks noChangeAspect="1"/>
        </xdr:cNvPicPr>
      </xdr:nvPicPr>
      <xdr:blipFill>
        <a:blip xmlns:r="http://schemas.openxmlformats.org/officeDocument/2006/relationships" r:embed="rId25"/>
        <a:stretch>
          <a:fillRect/>
        </a:stretch>
      </xdr:blipFill>
      <xdr:spPr>
        <a:xfrm>
          <a:off x="19621501" y="11068050"/>
          <a:ext cx="6000750" cy="3660755"/>
        </a:xfrm>
        <a:prstGeom prst="rect">
          <a:avLst/>
        </a:prstGeom>
      </xdr:spPr>
    </xdr:pic>
    <xdr:clientData/>
  </xdr:twoCellAnchor>
  <xdr:twoCellAnchor editAs="oneCell">
    <xdr:from>
      <xdr:col>28</xdr:col>
      <xdr:colOff>152401</xdr:colOff>
      <xdr:row>28</xdr:row>
      <xdr:rowOff>76200</xdr:rowOff>
    </xdr:from>
    <xdr:to>
      <xdr:col>37</xdr:col>
      <xdr:colOff>666751</xdr:colOff>
      <xdr:row>42</xdr:row>
      <xdr:rowOff>231220</xdr:rowOff>
    </xdr:to>
    <xdr:pic>
      <xdr:nvPicPr>
        <xdr:cNvPr id="35" name="Picture 34"/>
        <xdr:cNvPicPr>
          <a:picLocks noChangeAspect="1"/>
        </xdr:cNvPicPr>
      </xdr:nvPicPr>
      <xdr:blipFill>
        <a:blip xmlns:r="http://schemas.openxmlformats.org/officeDocument/2006/relationships" r:embed="rId26"/>
        <a:stretch>
          <a:fillRect/>
        </a:stretch>
      </xdr:blipFill>
      <xdr:spPr>
        <a:xfrm>
          <a:off x="19621501" y="7372350"/>
          <a:ext cx="6000750" cy="3622120"/>
        </a:xfrm>
        <a:prstGeom prst="rect">
          <a:avLst/>
        </a:prstGeom>
      </xdr:spPr>
    </xdr:pic>
    <xdr:clientData/>
  </xdr:twoCellAnchor>
  <xdr:twoCellAnchor editAs="oneCell">
    <xdr:from>
      <xdr:col>28</xdr:col>
      <xdr:colOff>152401</xdr:colOff>
      <xdr:row>13</xdr:row>
      <xdr:rowOff>19050</xdr:rowOff>
    </xdr:from>
    <xdr:to>
      <xdr:col>37</xdr:col>
      <xdr:colOff>666751</xdr:colOff>
      <xdr:row>27</xdr:row>
      <xdr:rowOff>174070</xdr:rowOff>
    </xdr:to>
    <xdr:pic>
      <xdr:nvPicPr>
        <xdr:cNvPr id="36" name="Picture 35"/>
        <xdr:cNvPicPr>
          <a:picLocks noChangeAspect="1"/>
        </xdr:cNvPicPr>
      </xdr:nvPicPr>
      <xdr:blipFill>
        <a:blip xmlns:r="http://schemas.openxmlformats.org/officeDocument/2006/relationships" r:embed="rId27"/>
        <a:stretch>
          <a:fillRect/>
        </a:stretch>
      </xdr:blipFill>
      <xdr:spPr>
        <a:xfrm>
          <a:off x="19621501" y="3600450"/>
          <a:ext cx="6000750" cy="3622120"/>
        </a:xfrm>
        <a:prstGeom prst="rect">
          <a:avLst/>
        </a:prstGeom>
      </xdr:spPr>
    </xdr:pic>
    <xdr:clientData/>
  </xdr:twoCellAnchor>
  <xdr:twoCellAnchor>
    <xdr:from>
      <xdr:col>0</xdr:col>
      <xdr:colOff>508000</xdr:colOff>
      <xdr:row>108</xdr:row>
      <xdr:rowOff>88900</xdr:rowOff>
    </xdr:from>
    <xdr:to>
      <xdr:col>11</xdr:col>
      <xdr:colOff>12700</xdr:colOff>
      <xdr:row>133</xdr:row>
      <xdr:rowOff>50800</xdr:rowOff>
    </xdr:to>
    <xdr:sp macro="" textlink="">
      <xdr:nvSpPr>
        <xdr:cNvPr id="37" name="TextBox 36"/>
        <xdr:cNvSpPr txBox="1"/>
      </xdr:nvSpPr>
      <xdr:spPr>
        <a:xfrm>
          <a:off x="508000" y="26987500"/>
          <a:ext cx="6210300" cy="59944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u="sng">
              <a:solidFill>
                <a:schemeClr val="bg1"/>
              </a:solidFill>
              <a:latin typeface="+mn-lt"/>
              <a:ea typeface="+mn-ea"/>
              <a:cs typeface="+mn-cs"/>
            </a:rPr>
            <a:t>CARDIOID ARRAY </a:t>
          </a:r>
          <a:r>
            <a:rPr lang="en-US" sz="1800">
              <a:solidFill>
                <a:schemeClr val="bg1"/>
              </a:solidFill>
              <a:latin typeface="+mn-lt"/>
              <a:ea typeface="+mn-ea"/>
              <a:cs typeface="+mn-cs"/>
            </a:rPr>
            <a:t> </a:t>
          </a:r>
          <a:r>
            <a:rPr lang="en-US" sz="1400">
              <a:solidFill>
                <a:schemeClr val="bg1"/>
              </a:solidFill>
              <a:latin typeface="+mn-lt"/>
              <a:ea typeface="+mn-ea"/>
              <a:cs typeface="+mn-cs"/>
            </a:rPr>
            <a:t>- A cardioid array produces a constant polar pattern at all frequencies which lie below its Upper Frequency Limit (sometimes called its Design Frequency).  The polar pattern is characterized by very deep rejection nulls at some defined angle behind the array at all frequencies below the Upper Frequency Limit.  There are many different typed of Cardioid Patterns to choose from depending on the angle(s) at which maximum output rejection is required.  A Cardioid Array is most useful when it is necessary to keep bass energy at all frequencies from reaching a stage or some other surface.</a:t>
          </a:r>
        </a:p>
        <a:p>
          <a:endParaRPr lang="en-US" sz="1400">
            <a:solidFill>
              <a:schemeClr val="bg1"/>
            </a:solidFill>
            <a:latin typeface="+mn-lt"/>
            <a:ea typeface="+mn-ea"/>
            <a:cs typeface="+mn-cs"/>
          </a:endParaRPr>
        </a:p>
        <a:p>
          <a:r>
            <a:rPr lang="en-US" sz="1400">
              <a:solidFill>
                <a:schemeClr val="bg1"/>
              </a:solidFill>
              <a:latin typeface="+mn-lt"/>
              <a:ea typeface="+mn-ea"/>
              <a:cs typeface="+mn-cs"/>
            </a:rPr>
            <a:t>The on axis frequency response of a 2 cabinet Cardioid Array is characterized by low frequencies (below the Upper Frequency Limit) rolling off at 6dB / Octave. A 6dB / Octave shelving boost equalizer must be applied in order to maintain a flat on axis frequency response.  For a 4 cabinet array, the low frequency roll off and complementary shelving equalizer will be 12 dB / Octave.  This shelving boost requires an amplifier to be used that has at least 6-12dB more headroom available than would be used if the 2 or 4 cabinets were amplified in a non-cardioid manner.</a:t>
          </a:r>
        </a:p>
        <a:p>
          <a:endParaRPr lang="en-US" sz="1400">
            <a:solidFill>
              <a:schemeClr val="bg1"/>
            </a:solidFill>
            <a:latin typeface="+mn-lt"/>
            <a:ea typeface="+mn-ea"/>
            <a:cs typeface="+mn-cs"/>
          </a:endParaRPr>
        </a:p>
        <a:p>
          <a:r>
            <a:rPr lang="en-US" sz="1400">
              <a:solidFill>
                <a:schemeClr val="bg1"/>
              </a:solidFill>
              <a:latin typeface="+mn-lt"/>
              <a:ea typeface="+mn-ea"/>
              <a:cs typeface="+mn-cs"/>
            </a:rPr>
            <a:t>Above the Upper Frequency Limit the polar pattern becomes erratic.  The on axis frequency response is characterized by a series of peaks and nulls above this frequency as well.  Due to both of these conditions it is not recommended to use the output of a Cardioid Subwoofer Array above its Upper Frequency Limit.  The low pass filter for the array should be set to the same frequency as the Upper Frequency Limit specified in the Quick Start spreadsheet for each design.</a:t>
          </a:r>
        </a:p>
        <a:p>
          <a:endParaRPr lang="en-US" sz="1100">
            <a:solidFill>
              <a:schemeClr val="bg1"/>
            </a:solidFill>
          </a:endParaRPr>
        </a:p>
      </xdr:txBody>
    </xdr:sp>
    <xdr:clientData/>
  </xdr:twoCellAnchor>
  <xdr:twoCellAnchor>
    <xdr:from>
      <xdr:col>11</xdr:col>
      <xdr:colOff>533400</xdr:colOff>
      <xdr:row>108</xdr:row>
      <xdr:rowOff>63500</xdr:rowOff>
    </xdr:from>
    <xdr:to>
      <xdr:col>24</xdr:col>
      <xdr:colOff>254000</xdr:colOff>
      <xdr:row>144</xdr:row>
      <xdr:rowOff>203200</xdr:rowOff>
    </xdr:to>
    <xdr:sp macro="" textlink="">
      <xdr:nvSpPr>
        <xdr:cNvPr id="38" name="TextBox 37"/>
        <xdr:cNvSpPr txBox="1"/>
      </xdr:nvSpPr>
      <xdr:spPr>
        <a:xfrm>
          <a:off x="7239000" y="26962100"/>
          <a:ext cx="7645400" cy="88265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u="sng">
              <a:solidFill>
                <a:schemeClr val="bg1"/>
              </a:solidFill>
              <a:latin typeface="+mn-lt"/>
              <a:ea typeface="+mn-ea"/>
              <a:cs typeface="+mn-cs"/>
            </a:rPr>
            <a:t>STEERED ARRAY</a:t>
          </a:r>
          <a:r>
            <a:rPr lang="en-US" sz="1800">
              <a:solidFill>
                <a:schemeClr val="bg1"/>
              </a:solidFill>
              <a:latin typeface="+mn-lt"/>
              <a:ea typeface="+mn-ea"/>
              <a:cs typeface="+mn-cs"/>
            </a:rPr>
            <a:t> </a:t>
          </a:r>
          <a:r>
            <a:rPr lang="en-US" sz="1400">
              <a:solidFill>
                <a:schemeClr val="bg1"/>
              </a:solidFill>
              <a:latin typeface="+mn-lt"/>
              <a:ea typeface="+mn-ea"/>
              <a:cs typeface="+mn-cs"/>
            </a:rPr>
            <a:t>– These arrays are also sometimes known as “Forward Steered” or “Endfire Steered” Arrays.  The mathematics to produce them is the same regardless of the name.  A steered array is characterized primarily by its “Frequency of Maximum Rear Attenuation”, the frequency at which the energy directly behind the array is at its minimum.</a:t>
          </a:r>
        </a:p>
        <a:p>
          <a:endParaRPr lang="en-US" sz="1400">
            <a:solidFill>
              <a:schemeClr val="bg1"/>
            </a:solidFill>
            <a:latin typeface="+mn-lt"/>
            <a:ea typeface="+mn-ea"/>
            <a:cs typeface="+mn-cs"/>
          </a:endParaRPr>
        </a:p>
        <a:p>
          <a:r>
            <a:rPr lang="en-US" sz="1400">
              <a:solidFill>
                <a:schemeClr val="bg1"/>
              </a:solidFill>
              <a:latin typeface="+mn-lt"/>
              <a:ea typeface="+mn-ea"/>
              <a:cs typeface="+mn-cs"/>
            </a:rPr>
            <a:t>The polar patterns produced by a Steered Array are not as consistent as a Cardioid Array; each set of frequencies produces a slightly different polar pattern.  The useful rear rejection null produced by a Steered Array is not as deep as a Cardioid Array, works over a smaller range of frequencies than does a Cardioid Array and does not create any rear rejection at very low frequencies.  The useful low frequency limit of the array (rear of the array is approximately 6dB lower than the front) is roughly 10-20Hz below the Frequency of Maximum Rear Attenuation (the exact frequency is dependent on the array configuration).  The length of the array is directly proportional to its usable bandwidth (i.e., a 5 cabinet array has a wider usable bandwidth than a 3 cabinet array).  </a:t>
          </a:r>
        </a:p>
        <a:p>
          <a:endParaRPr lang="en-US" sz="1400">
            <a:solidFill>
              <a:schemeClr val="bg1"/>
            </a:solidFill>
            <a:latin typeface="+mn-lt"/>
            <a:ea typeface="+mn-ea"/>
            <a:cs typeface="+mn-cs"/>
          </a:endParaRPr>
        </a:p>
        <a:p>
          <a:r>
            <a:rPr lang="en-US" sz="1400">
              <a:solidFill>
                <a:schemeClr val="bg1"/>
              </a:solidFill>
              <a:latin typeface="+mn-lt"/>
              <a:ea typeface="+mn-ea"/>
              <a:cs typeface="+mn-cs"/>
            </a:rPr>
            <a:t>A Steered Array is a good compromise when the cost and complexity of implementing a Cardioid Array makes it unsuitable for a particular application.  The Steered Array is also useful when it is necessary to keep a narrow range of frequencies from reaching a stage or some other surface (for eliminating low frequency feedback, etc.).</a:t>
          </a:r>
        </a:p>
        <a:p>
          <a:endParaRPr lang="en-US" sz="1400">
            <a:solidFill>
              <a:schemeClr val="bg1"/>
            </a:solidFill>
            <a:latin typeface="+mn-lt"/>
            <a:ea typeface="+mn-ea"/>
            <a:cs typeface="+mn-cs"/>
          </a:endParaRPr>
        </a:p>
        <a:p>
          <a:r>
            <a:rPr lang="en-US" sz="1400" i="1" u="sng">
              <a:solidFill>
                <a:schemeClr val="bg1"/>
              </a:solidFill>
              <a:latin typeface="+mn-lt"/>
              <a:ea typeface="+mn-ea"/>
              <a:cs typeface="+mn-cs"/>
            </a:rPr>
            <a:t>NOTE</a:t>
          </a:r>
          <a:r>
            <a:rPr lang="en-US" sz="1400" i="1">
              <a:solidFill>
                <a:schemeClr val="bg1"/>
              </a:solidFill>
              <a:latin typeface="+mn-lt"/>
              <a:ea typeface="+mn-ea"/>
              <a:cs typeface="+mn-cs"/>
            </a:rPr>
            <a:t>: To see the frequency response of the rear attenuation, go to the “Frequency Response” tab and type in a large negative distance in the “Listener Position (X)” field.</a:t>
          </a:r>
        </a:p>
        <a:p>
          <a:endParaRPr lang="en-US" sz="1400">
            <a:solidFill>
              <a:schemeClr val="bg1"/>
            </a:solidFill>
            <a:latin typeface="+mn-lt"/>
            <a:ea typeface="+mn-ea"/>
            <a:cs typeface="+mn-cs"/>
          </a:endParaRPr>
        </a:p>
        <a:p>
          <a:r>
            <a:rPr lang="en-US" sz="1400">
              <a:solidFill>
                <a:schemeClr val="bg1"/>
              </a:solidFill>
              <a:latin typeface="+mn-lt"/>
              <a:ea typeface="+mn-ea"/>
              <a:cs typeface="+mn-cs"/>
            </a:rPr>
            <a:t>The Frequency of Maximum Rear Attenuation can be modified over a small range of frequencies for a given spacing by modifying the amount of “Over Delay” applied to each speaker.  With 0% Over Delay applied the on axis frequency response of the array is perfectly flat.  As the Over Delay is increased (to a maximum of 50%) the on axis frequency response will begin to exhibit peaks and nulls above the “Upper Frequency Limit”. </a:t>
          </a:r>
        </a:p>
        <a:p>
          <a:endParaRPr lang="en-US" sz="1400">
            <a:solidFill>
              <a:schemeClr val="bg1"/>
            </a:solidFill>
            <a:latin typeface="+mn-lt"/>
            <a:ea typeface="+mn-ea"/>
            <a:cs typeface="+mn-cs"/>
          </a:endParaRPr>
        </a:p>
        <a:p>
          <a:r>
            <a:rPr lang="en-US" sz="1400">
              <a:solidFill>
                <a:schemeClr val="bg1"/>
              </a:solidFill>
              <a:latin typeface="+mn-lt"/>
              <a:ea typeface="+mn-ea"/>
              <a:cs typeface="+mn-cs"/>
            </a:rPr>
            <a:t>As the Frequency of Maximum Rear Attenuation is moved lower, the recommended Upper Frequency Limit is also reduced.  At frequencies above the Upper Frequency Limit, the performance of the array becomes erratic and can produce polar patterns that are detrimental to good sound reproduction (like extremely wide rear lobes which can bounce off of walls unpredictably).  At a frequency approximately 2X the Upper Frequency Limit, the output to the rear of the array will begin to exhibit very high amplitude peaks and nulls (some of the peaks may exceed the output from the front of the array).  It is recommended that the low pass filter for the array should be set approximately equal to the same frequency as the Upper Frequency Limit specified in the Quick Start spreadsheet for each design.</a:t>
          </a:r>
        </a:p>
        <a:p>
          <a:endParaRPr lang="en-US" sz="1100">
            <a:solidFill>
              <a:schemeClr val="bg1"/>
            </a:solidFill>
          </a:endParaRPr>
        </a:p>
      </xdr:txBody>
    </xdr:sp>
    <xdr:clientData/>
  </xdr:twoCellAnchor>
  <xdr:twoCellAnchor editAs="oneCell">
    <xdr:from>
      <xdr:col>8</xdr:col>
      <xdr:colOff>165100</xdr:colOff>
      <xdr:row>1</xdr:row>
      <xdr:rowOff>38100</xdr:rowOff>
    </xdr:from>
    <xdr:to>
      <xdr:col>10</xdr:col>
      <xdr:colOff>101600</xdr:colOff>
      <xdr:row>6</xdr:row>
      <xdr:rowOff>13111</xdr:rowOff>
    </xdr:to>
    <xdr:pic>
      <xdr:nvPicPr>
        <xdr:cNvPr id="39" name="Picture 38" descr="S4Blue2.png"/>
        <xdr:cNvPicPr>
          <a:picLocks noChangeAspect="1"/>
        </xdr:cNvPicPr>
      </xdr:nvPicPr>
      <xdr:blipFill>
        <a:blip xmlns:r="http://schemas.openxmlformats.org/officeDocument/2006/relationships" r:embed="rId28" cstate="print"/>
        <a:stretch>
          <a:fillRect/>
        </a:stretch>
      </xdr:blipFill>
      <xdr:spPr>
        <a:xfrm>
          <a:off x="5041900" y="279400"/>
          <a:ext cx="1155700" cy="11815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control" Target="../activeX/activeX10.xml"/><Relationship Id="rId18" Type="http://schemas.openxmlformats.org/officeDocument/2006/relationships/control" Target="../activeX/activeX15.xml"/><Relationship Id="rId26" Type="http://schemas.openxmlformats.org/officeDocument/2006/relationships/control" Target="../activeX/activeX23.xml"/><Relationship Id="rId3" Type="http://schemas.openxmlformats.org/officeDocument/2006/relationships/vmlDrawing" Target="../drawings/vmlDrawing1.vml"/><Relationship Id="rId21" Type="http://schemas.openxmlformats.org/officeDocument/2006/relationships/control" Target="../activeX/activeX18.xml"/><Relationship Id="rId7" Type="http://schemas.openxmlformats.org/officeDocument/2006/relationships/control" Target="../activeX/activeX4.xml"/><Relationship Id="rId12" Type="http://schemas.openxmlformats.org/officeDocument/2006/relationships/control" Target="../activeX/activeX9.xml"/><Relationship Id="rId17" Type="http://schemas.openxmlformats.org/officeDocument/2006/relationships/control" Target="../activeX/activeX14.xml"/><Relationship Id="rId25" Type="http://schemas.openxmlformats.org/officeDocument/2006/relationships/control" Target="../activeX/activeX22.xml"/><Relationship Id="rId2" Type="http://schemas.openxmlformats.org/officeDocument/2006/relationships/drawing" Target="../drawings/drawing1.xml"/><Relationship Id="rId16" Type="http://schemas.openxmlformats.org/officeDocument/2006/relationships/control" Target="../activeX/activeX13.xml"/><Relationship Id="rId20" Type="http://schemas.openxmlformats.org/officeDocument/2006/relationships/control" Target="../activeX/activeX17.xml"/><Relationship Id="rId1" Type="http://schemas.openxmlformats.org/officeDocument/2006/relationships/printerSettings" Target="../printerSettings/printerSettings1.bin"/><Relationship Id="rId6" Type="http://schemas.openxmlformats.org/officeDocument/2006/relationships/control" Target="../activeX/activeX3.xml"/><Relationship Id="rId11" Type="http://schemas.openxmlformats.org/officeDocument/2006/relationships/control" Target="../activeX/activeX8.xml"/><Relationship Id="rId24" Type="http://schemas.openxmlformats.org/officeDocument/2006/relationships/control" Target="../activeX/activeX21.xml"/><Relationship Id="rId5" Type="http://schemas.openxmlformats.org/officeDocument/2006/relationships/control" Target="../activeX/activeX2.xml"/><Relationship Id="rId15" Type="http://schemas.openxmlformats.org/officeDocument/2006/relationships/control" Target="../activeX/activeX12.xml"/><Relationship Id="rId23" Type="http://schemas.openxmlformats.org/officeDocument/2006/relationships/control" Target="../activeX/activeX20.xml"/><Relationship Id="rId10" Type="http://schemas.openxmlformats.org/officeDocument/2006/relationships/control" Target="../activeX/activeX7.xml"/><Relationship Id="rId19" Type="http://schemas.openxmlformats.org/officeDocument/2006/relationships/control" Target="../activeX/activeX16.xml"/><Relationship Id="rId4" Type="http://schemas.openxmlformats.org/officeDocument/2006/relationships/control" Target="../activeX/activeX1.xml"/><Relationship Id="rId9" Type="http://schemas.openxmlformats.org/officeDocument/2006/relationships/control" Target="../activeX/activeX6.xml"/><Relationship Id="rId14" Type="http://schemas.openxmlformats.org/officeDocument/2006/relationships/control" Target="../activeX/activeX11.xml"/><Relationship Id="rId22" Type="http://schemas.openxmlformats.org/officeDocument/2006/relationships/control" Target="../activeX/activeX19.xml"/><Relationship Id="rId27"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ontrol" Target="../activeX/activeX33.xml"/><Relationship Id="rId18" Type="http://schemas.openxmlformats.org/officeDocument/2006/relationships/control" Target="../activeX/activeX38.xml"/><Relationship Id="rId26" Type="http://schemas.openxmlformats.org/officeDocument/2006/relationships/control" Target="../activeX/activeX46.xml"/><Relationship Id="rId39" Type="http://schemas.openxmlformats.org/officeDocument/2006/relationships/control" Target="../activeX/activeX59.xml"/><Relationship Id="rId21" Type="http://schemas.openxmlformats.org/officeDocument/2006/relationships/control" Target="../activeX/activeX41.xml"/><Relationship Id="rId34" Type="http://schemas.openxmlformats.org/officeDocument/2006/relationships/control" Target="../activeX/activeX54.xml"/><Relationship Id="rId42" Type="http://schemas.openxmlformats.org/officeDocument/2006/relationships/control" Target="../activeX/activeX62.xml"/><Relationship Id="rId47" Type="http://schemas.openxmlformats.org/officeDocument/2006/relationships/control" Target="../activeX/activeX67.xml"/><Relationship Id="rId50" Type="http://schemas.openxmlformats.org/officeDocument/2006/relationships/control" Target="../activeX/activeX70.xml"/><Relationship Id="rId55" Type="http://schemas.openxmlformats.org/officeDocument/2006/relationships/control" Target="../activeX/activeX75.xml"/><Relationship Id="rId63" Type="http://schemas.openxmlformats.org/officeDocument/2006/relationships/control" Target="../activeX/activeX83.xml"/><Relationship Id="rId68" Type="http://schemas.openxmlformats.org/officeDocument/2006/relationships/control" Target="../activeX/activeX88.xml"/><Relationship Id="rId7" Type="http://schemas.openxmlformats.org/officeDocument/2006/relationships/control" Target="../activeX/activeX27.xml"/><Relationship Id="rId2" Type="http://schemas.openxmlformats.org/officeDocument/2006/relationships/drawing" Target="../drawings/drawing2.xml"/><Relationship Id="rId16" Type="http://schemas.openxmlformats.org/officeDocument/2006/relationships/control" Target="../activeX/activeX36.xml"/><Relationship Id="rId29" Type="http://schemas.openxmlformats.org/officeDocument/2006/relationships/control" Target="../activeX/activeX49.xml"/><Relationship Id="rId1" Type="http://schemas.openxmlformats.org/officeDocument/2006/relationships/printerSettings" Target="../printerSettings/printerSettings2.bin"/><Relationship Id="rId6" Type="http://schemas.openxmlformats.org/officeDocument/2006/relationships/control" Target="../activeX/activeX26.xml"/><Relationship Id="rId11" Type="http://schemas.openxmlformats.org/officeDocument/2006/relationships/control" Target="../activeX/activeX31.xml"/><Relationship Id="rId24" Type="http://schemas.openxmlformats.org/officeDocument/2006/relationships/control" Target="../activeX/activeX44.xml"/><Relationship Id="rId32" Type="http://schemas.openxmlformats.org/officeDocument/2006/relationships/control" Target="../activeX/activeX52.xml"/><Relationship Id="rId37" Type="http://schemas.openxmlformats.org/officeDocument/2006/relationships/control" Target="../activeX/activeX57.xml"/><Relationship Id="rId40" Type="http://schemas.openxmlformats.org/officeDocument/2006/relationships/control" Target="../activeX/activeX60.xml"/><Relationship Id="rId45" Type="http://schemas.openxmlformats.org/officeDocument/2006/relationships/control" Target="../activeX/activeX65.xml"/><Relationship Id="rId53" Type="http://schemas.openxmlformats.org/officeDocument/2006/relationships/control" Target="../activeX/activeX73.xml"/><Relationship Id="rId58" Type="http://schemas.openxmlformats.org/officeDocument/2006/relationships/control" Target="../activeX/activeX78.xml"/><Relationship Id="rId66" Type="http://schemas.openxmlformats.org/officeDocument/2006/relationships/control" Target="../activeX/activeX86.xml"/><Relationship Id="rId5" Type="http://schemas.openxmlformats.org/officeDocument/2006/relationships/control" Target="../activeX/activeX25.xml"/><Relationship Id="rId15" Type="http://schemas.openxmlformats.org/officeDocument/2006/relationships/control" Target="../activeX/activeX35.xml"/><Relationship Id="rId23" Type="http://schemas.openxmlformats.org/officeDocument/2006/relationships/control" Target="../activeX/activeX43.xml"/><Relationship Id="rId28" Type="http://schemas.openxmlformats.org/officeDocument/2006/relationships/control" Target="../activeX/activeX48.xml"/><Relationship Id="rId36" Type="http://schemas.openxmlformats.org/officeDocument/2006/relationships/control" Target="../activeX/activeX56.xml"/><Relationship Id="rId49" Type="http://schemas.openxmlformats.org/officeDocument/2006/relationships/control" Target="../activeX/activeX69.xml"/><Relationship Id="rId57" Type="http://schemas.openxmlformats.org/officeDocument/2006/relationships/control" Target="../activeX/activeX77.xml"/><Relationship Id="rId61" Type="http://schemas.openxmlformats.org/officeDocument/2006/relationships/control" Target="../activeX/activeX81.xml"/><Relationship Id="rId10" Type="http://schemas.openxmlformats.org/officeDocument/2006/relationships/control" Target="../activeX/activeX30.xml"/><Relationship Id="rId19" Type="http://schemas.openxmlformats.org/officeDocument/2006/relationships/control" Target="../activeX/activeX39.xml"/><Relationship Id="rId31" Type="http://schemas.openxmlformats.org/officeDocument/2006/relationships/control" Target="../activeX/activeX51.xml"/><Relationship Id="rId44" Type="http://schemas.openxmlformats.org/officeDocument/2006/relationships/control" Target="../activeX/activeX64.xml"/><Relationship Id="rId52" Type="http://schemas.openxmlformats.org/officeDocument/2006/relationships/control" Target="../activeX/activeX72.xml"/><Relationship Id="rId60" Type="http://schemas.openxmlformats.org/officeDocument/2006/relationships/control" Target="../activeX/activeX80.xml"/><Relationship Id="rId65" Type="http://schemas.openxmlformats.org/officeDocument/2006/relationships/control" Target="../activeX/activeX85.xml"/><Relationship Id="rId4" Type="http://schemas.openxmlformats.org/officeDocument/2006/relationships/control" Target="../activeX/activeX24.xml"/><Relationship Id="rId9" Type="http://schemas.openxmlformats.org/officeDocument/2006/relationships/control" Target="../activeX/activeX29.xml"/><Relationship Id="rId14" Type="http://schemas.openxmlformats.org/officeDocument/2006/relationships/control" Target="../activeX/activeX34.xml"/><Relationship Id="rId22" Type="http://schemas.openxmlformats.org/officeDocument/2006/relationships/control" Target="../activeX/activeX42.xml"/><Relationship Id="rId27" Type="http://schemas.openxmlformats.org/officeDocument/2006/relationships/control" Target="../activeX/activeX47.xml"/><Relationship Id="rId30" Type="http://schemas.openxmlformats.org/officeDocument/2006/relationships/control" Target="../activeX/activeX50.xml"/><Relationship Id="rId35" Type="http://schemas.openxmlformats.org/officeDocument/2006/relationships/control" Target="../activeX/activeX55.xml"/><Relationship Id="rId43" Type="http://schemas.openxmlformats.org/officeDocument/2006/relationships/control" Target="../activeX/activeX63.xml"/><Relationship Id="rId48" Type="http://schemas.openxmlformats.org/officeDocument/2006/relationships/control" Target="../activeX/activeX68.xml"/><Relationship Id="rId56" Type="http://schemas.openxmlformats.org/officeDocument/2006/relationships/control" Target="../activeX/activeX76.xml"/><Relationship Id="rId64" Type="http://schemas.openxmlformats.org/officeDocument/2006/relationships/control" Target="../activeX/activeX84.xml"/><Relationship Id="rId69" Type="http://schemas.openxmlformats.org/officeDocument/2006/relationships/control" Target="../activeX/activeX89.xml"/><Relationship Id="rId8" Type="http://schemas.openxmlformats.org/officeDocument/2006/relationships/control" Target="../activeX/activeX28.xml"/><Relationship Id="rId51" Type="http://schemas.openxmlformats.org/officeDocument/2006/relationships/control" Target="../activeX/activeX71.xml"/><Relationship Id="rId3" Type="http://schemas.openxmlformats.org/officeDocument/2006/relationships/vmlDrawing" Target="../drawings/vmlDrawing2.vml"/><Relationship Id="rId12" Type="http://schemas.openxmlformats.org/officeDocument/2006/relationships/control" Target="../activeX/activeX32.xml"/><Relationship Id="rId17" Type="http://schemas.openxmlformats.org/officeDocument/2006/relationships/control" Target="../activeX/activeX37.xml"/><Relationship Id="rId25" Type="http://schemas.openxmlformats.org/officeDocument/2006/relationships/control" Target="../activeX/activeX45.xml"/><Relationship Id="rId33" Type="http://schemas.openxmlformats.org/officeDocument/2006/relationships/control" Target="../activeX/activeX53.xml"/><Relationship Id="rId38" Type="http://schemas.openxmlformats.org/officeDocument/2006/relationships/control" Target="../activeX/activeX58.xml"/><Relationship Id="rId46" Type="http://schemas.openxmlformats.org/officeDocument/2006/relationships/control" Target="../activeX/activeX66.xml"/><Relationship Id="rId59" Type="http://schemas.openxmlformats.org/officeDocument/2006/relationships/control" Target="../activeX/activeX79.xml"/><Relationship Id="rId67" Type="http://schemas.openxmlformats.org/officeDocument/2006/relationships/control" Target="../activeX/activeX87.xml"/><Relationship Id="rId20" Type="http://schemas.openxmlformats.org/officeDocument/2006/relationships/control" Target="../activeX/activeX40.xml"/><Relationship Id="rId41" Type="http://schemas.openxmlformats.org/officeDocument/2006/relationships/control" Target="../activeX/activeX61.xml"/><Relationship Id="rId54" Type="http://schemas.openxmlformats.org/officeDocument/2006/relationships/control" Target="../activeX/activeX74.xml"/><Relationship Id="rId62" Type="http://schemas.openxmlformats.org/officeDocument/2006/relationships/control" Target="../activeX/activeX82.xml"/><Relationship Id="rId70" Type="http://schemas.openxmlformats.org/officeDocument/2006/relationships/control" Target="../activeX/activeX90.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95.xml"/><Relationship Id="rId13" Type="http://schemas.openxmlformats.org/officeDocument/2006/relationships/control" Target="../activeX/activeX100.xml"/><Relationship Id="rId3" Type="http://schemas.openxmlformats.org/officeDocument/2006/relationships/vmlDrawing" Target="../drawings/vmlDrawing3.vml"/><Relationship Id="rId7" Type="http://schemas.openxmlformats.org/officeDocument/2006/relationships/control" Target="../activeX/activeX94.xml"/><Relationship Id="rId12" Type="http://schemas.openxmlformats.org/officeDocument/2006/relationships/control" Target="../activeX/activeX9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93.xml"/><Relationship Id="rId11" Type="http://schemas.openxmlformats.org/officeDocument/2006/relationships/control" Target="../activeX/activeX98.xml"/><Relationship Id="rId5" Type="http://schemas.openxmlformats.org/officeDocument/2006/relationships/control" Target="../activeX/activeX92.xml"/><Relationship Id="rId10" Type="http://schemas.openxmlformats.org/officeDocument/2006/relationships/control" Target="../activeX/activeX97.xml"/><Relationship Id="rId4" Type="http://schemas.openxmlformats.org/officeDocument/2006/relationships/control" Target="../activeX/activeX91.xml"/><Relationship Id="rId9" Type="http://schemas.openxmlformats.org/officeDocument/2006/relationships/control" Target="../activeX/activeX9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www.hadisumoro.com/" TargetMode="External"/><Relationship Id="rId4" Type="http://schemas.openxmlformats.org/officeDocument/2006/relationships/control" Target="../activeX/activeX10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3"/>
  <dimension ref="A1:AD39"/>
  <sheetViews>
    <sheetView showGridLines="0" showRowColHeaders="0" zoomScaleNormal="100" workbookViewId="0"/>
  </sheetViews>
  <sheetFormatPr defaultRowHeight="18.75"/>
  <cols>
    <col min="1" max="1" width="9.140625" style="1"/>
    <col min="2" max="2" width="31.28515625" style="1" customWidth="1"/>
    <col min="3" max="3" width="9.5703125" style="1" bestFit="1" customWidth="1"/>
    <col min="4" max="4" width="9.140625" style="1" customWidth="1"/>
    <col min="5" max="5" width="10.7109375" style="1" customWidth="1"/>
    <col min="6" max="6" width="14.7109375" style="1" customWidth="1"/>
    <col min="7" max="7" width="10.5703125" style="1" customWidth="1"/>
    <col min="8" max="8" width="12" style="1" customWidth="1"/>
    <col min="9" max="16384" width="9.140625" style="1"/>
  </cols>
  <sheetData>
    <row r="1" spans="1:30" s="18" customFormat="1" ht="15">
      <c r="A1" s="19"/>
      <c r="Y1" s="169"/>
      <c r="Z1" s="170" t="s">
        <v>126</v>
      </c>
      <c r="AA1" s="169"/>
      <c r="AB1" s="169"/>
      <c r="AC1" s="169"/>
      <c r="AD1" s="169"/>
    </row>
    <row r="2" spans="1:30" s="18" customFormat="1" ht="15">
      <c r="Y2" s="169"/>
      <c r="Z2" s="170">
        <v>1</v>
      </c>
      <c r="AA2" s="169"/>
      <c r="AB2" s="169"/>
      <c r="AC2" s="169"/>
      <c r="AD2" s="169"/>
    </row>
    <row r="3" spans="1:30" s="18" customFormat="1" ht="15">
      <c r="Y3" s="169"/>
      <c r="Z3" s="170">
        <v>1</v>
      </c>
      <c r="AA3" s="171"/>
      <c r="AB3" s="169"/>
      <c r="AC3" s="169"/>
      <c r="AD3" s="169"/>
    </row>
    <row r="4" spans="1:30" s="18" customFormat="1" ht="15">
      <c r="Y4" s="169"/>
      <c r="Z4" s="170">
        <v>4</v>
      </c>
      <c r="AA4" s="171"/>
      <c r="AB4" s="169"/>
      <c r="AC4" s="169"/>
      <c r="AD4" s="169"/>
    </row>
    <row r="5" spans="1:30" s="18" customFormat="1" ht="15">
      <c r="Y5" s="169"/>
      <c r="Z5" s="170" t="b">
        <v>0</v>
      </c>
      <c r="AA5" s="169"/>
      <c r="AB5" s="169"/>
      <c r="AC5" s="169"/>
      <c r="AD5" s="169"/>
    </row>
    <row r="6" spans="1:30" s="18" customFormat="1" ht="15">
      <c r="Y6" s="169"/>
      <c r="Z6" s="170">
        <v>50</v>
      </c>
      <c r="AA6" s="171"/>
      <c r="AB6" s="169"/>
      <c r="AC6" s="169"/>
      <c r="AD6" s="169"/>
    </row>
    <row r="7" spans="1:30" s="18" customFormat="1" ht="15">
      <c r="Y7" s="169"/>
      <c r="Z7" s="170">
        <f>($Z$6*2/100)</f>
        <v>1</v>
      </c>
      <c r="AA7" s="171"/>
      <c r="AB7" s="169"/>
      <c r="AC7" s="169"/>
      <c r="AD7" s="169"/>
    </row>
    <row r="8" spans="1:30" s="18" customFormat="1" ht="15">
      <c r="Y8" s="169"/>
      <c r="Z8" s="170">
        <f>IF(AND(Z4=2,Z3=3),2,IF(AND(Z4=4,Z3=3),1.04,IF(Z3=2,1.165,1)))</f>
        <v>1</v>
      </c>
      <c r="AA8" s="171"/>
      <c r="AB8" s="169"/>
      <c r="AC8" s="169"/>
      <c r="AD8" s="169"/>
    </row>
    <row r="9" spans="1:30" s="18" customFormat="1" ht="27.75">
      <c r="A9" s="119"/>
      <c r="B9" s="141" t="s">
        <v>189</v>
      </c>
      <c r="K9" s="3"/>
      <c r="Y9" s="169"/>
      <c r="Z9" s="170">
        <v>141.01453340768637</v>
      </c>
      <c r="AA9" s="171"/>
      <c r="AB9" s="169"/>
      <c r="AC9" s="169"/>
      <c r="AD9" s="169"/>
    </row>
    <row r="10" spans="1:30" s="18" customFormat="1" ht="15">
      <c r="B10" s="4" t="s">
        <v>193</v>
      </c>
      <c r="Y10" s="169"/>
      <c r="Z10" s="170"/>
      <c r="AA10" s="171" t="s">
        <v>48</v>
      </c>
      <c r="AB10" s="169"/>
      <c r="AC10" s="169"/>
      <c r="AD10" s="169"/>
    </row>
    <row r="11" spans="1:30">
      <c r="Y11" s="29"/>
      <c r="Z11" s="29"/>
      <c r="AA11" s="29"/>
      <c r="AB11" s="29"/>
      <c r="AC11" s="29"/>
      <c r="AD11" s="29"/>
    </row>
    <row r="12" spans="1:30" ht="19.5" thickBot="1">
      <c r="B12" s="201" t="s">
        <v>57</v>
      </c>
      <c r="C12" s="202"/>
      <c r="D12" s="202"/>
      <c r="E12" s="203"/>
      <c r="F12" s="200"/>
      <c r="G12" s="200"/>
      <c r="H12" s="200"/>
      <c r="Y12" s="29"/>
      <c r="Z12" s="29"/>
      <c r="AA12" s="29"/>
      <c r="AB12" s="29"/>
      <c r="AC12" s="29"/>
      <c r="AD12" s="29"/>
    </row>
    <row r="13" spans="1:30" ht="20.25" thickTop="1" thickBot="1">
      <c r="B13" s="165" t="s">
        <v>177</v>
      </c>
      <c r="C13" s="166"/>
      <c r="D13" s="166"/>
      <c r="E13" s="166"/>
      <c r="F13" s="206" t="s">
        <v>209</v>
      </c>
      <c r="G13" s="207"/>
      <c r="H13" s="208"/>
      <c r="Y13" s="29"/>
      <c r="Z13" s="29"/>
      <c r="AA13" s="29"/>
      <c r="AB13" s="29"/>
      <c r="AC13" s="29"/>
      <c r="AD13" s="29"/>
    </row>
    <row r="14" spans="1:30" ht="19.5" customHeight="1" thickTop="1">
      <c r="B14" s="55" t="s">
        <v>15</v>
      </c>
      <c r="C14" s="41"/>
      <c r="D14" s="41"/>
      <c r="E14" s="41"/>
      <c r="F14" s="193" t="s">
        <v>205</v>
      </c>
      <c r="G14" s="194"/>
      <c r="H14" s="195"/>
    </row>
    <row r="15" spans="1:30">
      <c r="B15" s="55" t="s">
        <v>58</v>
      </c>
      <c r="C15" s="100">
        <v>70</v>
      </c>
      <c r="D15" s="42" t="str">
        <f>IF(Z1="feet","F",IF(Z1="meter","C","---"))</f>
        <v>F</v>
      </c>
      <c r="E15" s="41"/>
      <c r="F15" s="209"/>
      <c r="G15" s="210"/>
      <c r="H15" s="211"/>
    </row>
    <row r="16" spans="1:30">
      <c r="B16" s="55" t="s">
        <v>59</v>
      </c>
      <c r="C16" s="42">
        <f>IF(Z1="feet",49.03*SQRT(459.4+C15),IF(Z1="meter",20.05*SQRT(273+C15),"---"))</f>
        <v>1128.116267261491</v>
      </c>
      <c r="D16" s="42" t="str">
        <f>IF(Z1="feet","ft/s",IF(Z1="meter","m/s","---"))</f>
        <v>ft/s</v>
      </c>
      <c r="E16" s="41"/>
      <c r="F16" s="209"/>
      <c r="G16" s="210"/>
      <c r="H16" s="211"/>
    </row>
    <row r="17" spans="2:8">
      <c r="B17" s="55" t="s">
        <v>127</v>
      </c>
      <c r="C17" s="56"/>
      <c r="D17" s="57"/>
      <c r="E17" s="57"/>
      <c r="F17" s="209"/>
      <c r="G17" s="210"/>
      <c r="H17" s="211"/>
    </row>
    <row r="18" spans="2:8" ht="18.75" customHeight="1">
      <c r="B18" s="55" t="s">
        <v>133</v>
      </c>
      <c r="C18" s="41"/>
      <c r="D18" s="41"/>
      <c r="E18" s="41"/>
      <c r="F18" s="193" t="s">
        <v>206</v>
      </c>
      <c r="G18" s="194"/>
      <c r="H18" s="195"/>
    </row>
    <row r="19" spans="2:8">
      <c r="B19" s="58"/>
      <c r="C19" s="42"/>
      <c r="D19" s="100">
        <v>24</v>
      </c>
      <c r="E19" s="42" t="str">
        <f>IF(Z1="feet","in",IF(Z1="meter","cm","---"))</f>
        <v>in</v>
      </c>
      <c r="F19" s="190"/>
      <c r="G19" s="191"/>
      <c r="H19" s="192"/>
    </row>
    <row r="20" spans="2:8">
      <c r="B20" s="58"/>
      <c r="C20" s="42"/>
      <c r="D20" s="100">
        <f>$C$32</f>
        <v>84.608720044611815</v>
      </c>
      <c r="E20" s="138" t="s">
        <v>32</v>
      </c>
      <c r="F20" s="190"/>
      <c r="G20" s="191"/>
      <c r="H20" s="192"/>
    </row>
    <row r="21" spans="2:8">
      <c r="B21" s="55"/>
      <c r="C21" s="41"/>
      <c r="D21" s="62" t="str">
        <f>IF(D20="---","",IF(D20&gt;600,"Too High",""))</f>
        <v/>
      </c>
      <c r="E21" s="41"/>
      <c r="F21" s="190"/>
      <c r="G21" s="191"/>
      <c r="H21" s="192"/>
    </row>
    <row r="22" spans="2:8">
      <c r="B22" s="113" t="s">
        <v>179</v>
      </c>
      <c r="C22" s="118">
        <f>$Z$7-1</f>
        <v>0</v>
      </c>
      <c r="D22" s="139"/>
      <c r="E22" s="114" t="str">
        <f>IF(Z5=FALSE,"No","Yes")</f>
        <v>No</v>
      </c>
      <c r="F22" s="193" t="s">
        <v>207</v>
      </c>
      <c r="G22" s="194"/>
      <c r="H22" s="195"/>
    </row>
    <row r="23" spans="2:8">
      <c r="B23" s="103"/>
      <c r="C23" s="104">
        <v>1.7728669092371232</v>
      </c>
      <c r="D23" s="115"/>
      <c r="E23" s="105"/>
      <c r="F23" s="190"/>
      <c r="G23" s="191"/>
      <c r="H23" s="192"/>
    </row>
    <row r="24" spans="2:8">
      <c r="B24" s="204" t="s">
        <v>178</v>
      </c>
      <c r="C24" s="205"/>
      <c r="D24" s="106">
        <v>70.507266703843186</v>
      </c>
      <c r="E24" s="105" t="s">
        <v>32</v>
      </c>
      <c r="F24" s="193"/>
      <c r="G24" s="194"/>
      <c r="H24" s="195"/>
    </row>
    <row r="25" spans="2:8">
      <c r="B25" s="58"/>
      <c r="C25" s="41"/>
      <c r="D25" s="41"/>
      <c r="E25" s="43"/>
      <c r="F25" s="193" t="s">
        <v>208</v>
      </c>
      <c r="G25" s="194"/>
      <c r="H25" s="195"/>
    </row>
    <row r="26" spans="2:8">
      <c r="B26" s="108" t="s">
        <v>167</v>
      </c>
      <c r="C26" s="107"/>
      <c r="D26" s="37"/>
      <c r="E26" s="38"/>
      <c r="F26" s="137"/>
      <c r="G26" s="59"/>
      <c r="H26" s="60"/>
    </row>
    <row r="27" spans="2:8">
      <c r="B27" s="55"/>
      <c r="C27" s="41"/>
      <c r="D27" s="41"/>
      <c r="E27" s="43"/>
    </row>
    <row r="28" spans="2:8">
      <c r="B28" s="55"/>
      <c r="C28" s="41"/>
      <c r="D28" s="41"/>
      <c r="E28" s="43"/>
    </row>
    <row r="29" spans="2:8">
      <c r="B29" s="55"/>
      <c r="C29" s="41"/>
      <c r="D29" s="41"/>
      <c r="E29" s="43"/>
    </row>
    <row r="30" spans="2:8">
      <c r="B30" s="92"/>
      <c r="C30" s="41"/>
      <c r="D30" s="41"/>
      <c r="E30" s="43"/>
    </row>
    <row r="31" spans="2:8">
      <c r="B31" s="55"/>
      <c r="C31" s="41"/>
      <c r="D31" s="41"/>
      <c r="E31" s="43"/>
    </row>
    <row r="32" spans="2:8">
      <c r="B32" s="112"/>
      <c r="C32" s="110">
        <f>IF(AND($Z$2=1,$Z$1="feet"),0.6*$Z$8*$C$16/($Z$4*$D$19/12),IF(AND($Z$2=1,$Z$1="meter"),0.6*$Z$8*$C$16/($Z$4*$D$19/100),IF(AND($Z$2=2,$Z$1="feet"),(($C$16*12)/($Z$4*$D$20/($Z$8*0.6))),IF(AND($Z$2=2,$Z$1="meter"),(($C$16*100)/($Z$4*$D$20/(0.6*$Z$8))),""))))</f>
        <v>84.608720044611815</v>
      </c>
      <c r="D32" s="111"/>
      <c r="E32" s="49"/>
    </row>
    <row r="33" spans="2:5">
      <c r="B33" s="93"/>
      <c r="C33" s="196" t="s">
        <v>186</v>
      </c>
      <c r="D33" s="196"/>
      <c r="E33" s="197"/>
    </row>
    <row r="34" spans="2:5">
      <c r="B34" s="94"/>
      <c r="C34" s="198"/>
      <c r="D34" s="198"/>
      <c r="E34" s="199"/>
    </row>
    <row r="35" spans="2:5">
      <c r="B35" s="61"/>
    </row>
    <row r="36" spans="2:5">
      <c r="B36" s="84" t="s">
        <v>160</v>
      </c>
    </row>
    <row r="37" spans="2:5">
      <c r="B37" s="84" t="s">
        <v>115</v>
      </c>
    </row>
    <row r="38" spans="2:5">
      <c r="B38" s="84" t="s">
        <v>117</v>
      </c>
    </row>
    <row r="39" spans="2:5">
      <c r="B39" s="84" t="s">
        <v>122</v>
      </c>
    </row>
  </sheetData>
  <sheetProtection password="F105" sheet="1" objects="1" scenarios="1" selectLockedCells="1"/>
  <mergeCells count="17">
    <mergeCell ref="F22:H22"/>
    <mergeCell ref="F23:H23"/>
    <mergeCell ref="F24:H24"/>
    <mergeCell ref="F25:H25"/>
    <mergeCell ref="C33:E34"/>
    <mergeCell ref="F12:H12"/>
    <mergeCell ref="B12:E12"/>
    <mergeCell ref="B24:C24"/>
    <mergeCell ref="F13:H13"/>
    <mergeCell ref="F14:H14"/>
    <mergeCell ref="F15:H15"/>
    <mergeCell ref="F16:H16"/>
    <mergeCell ref="F17:H17"/>
    <mergeCell ref="F18:H18"/>
    <mergeCell ref="F19:H19"/>
    <mergeCell ref="F20:H20"/>
    <mergeCell ref="F21:H21"/>
  </mergeCells>
  <hyperlinks>
    <hyperlink ref="B37" location="Calculator!A1" display="Calculator Spreadsheet"/>
    <hyperlink ref="B38" location="'Frequency Response'!A1" display="Frequency Response Spreadsheet"/>
    <hyperlink ref="B39" location="'Notes and Instructions'!A1" display="Notes and Instructions"/>
    <hyperlink ref="B36" location="Info!A1" display="Informational Article"/>
    <hyperlink ref="C33:E34" location="Info!B134" display="Steered Bass Aray Info"/>
  </hyperlinks>
  <pageMargins left="0.7" right="0.7" top="0.75" bottom="0.75" header="0.3" footer="0.3"/>
  <pageSetup orientation="portrait" r:id="rId1"/>
  <drawing r:id="rId2"/>
  <legacyDrawing r:id="rId3"/>
  <controls>
    <control shapeId="4108" r:id="rId4" name="ScrollBar1"/>
    <control shapeId="4107" r:id="rId5" name="CheckBox1"/>
    <control shapeId="4106" r:id="rId6" name="OptionButton9"/>
    <control shapeId="4105" r:id="rId7" name="OptionButton8"/>
    <control shapeId="4104" r:id="rId8" name="OptionButton7"/>
    <control shapeId="4103" r:id="rId9" name="OptionButton6"/>
    <control shapeId="4102" r:id="rId10" name="OptionButton5"/>
    <control shapeId="4101" r:id="rId11" name="CommandButton1"/>
    <control shapeId="4100" r:id="rId12" name="OptionButton4"/>
    <control shapeId="4099" r:id="rId13" name="OptionButton3"/>
    <control shapeId="4098" r:id="rId14" name="OptionButton2"/>
    <control shapeId="4097" r:id="rId15" name="OptionButton1"/>
    <control shapeId="4111" r:id="rId16" name="OptionButton10"/>
    <control shapeId="4112" r:id="rId17" name="OptionButton11"/>
    <control shapeId="4114" r:id="rId18" name="OptionButton12"/>
    <control shapeId="4116" r:id="rId19" name="OptionButton13"/>
    <control shapeId="4117" r:id="rId20" name="OptionButton14"/>
    <control shapeId="4118" r:id="rId21" name="OptionButton15"/>
    <control shapeId="4119" r:id="rId22" name="OptionButton16"/>
    <control shapeId="4120" r:id="rId23" name="OptionButton17"/>
    <control shapeId="4121" r:id="rId24" name="OptionButton18"/>
    <control shapeId="4122" r:id="rId25" name="OptionButton19"/>
    <control shapeId="4123" r:id="rId26" name="OptionButton20"/>
  </controls>
</worksheet>
</file>

<file path=xl/worksheets/sheet2.xml><?xml version="1.0" encoding="utf-8"?>
<worksheet xmlns="http://schemas.openxmlformats.org/spreadsheetml/2006/main" xmlns:r="http://schemas.openxmlformats.org/officeDocument/2006/relationships">
  <sheetPr codeName="Sheet2"/>
  <dimension ref="A1:AE93"/>
  <sheetViews>
    <sheetView showGridLines="0" showRowColHeaders="0" zoomScale="75" zoomScaleNormal="75" workbookViewId="0"/>
  </sheetViews>
  <sheetFormatPr defaultRowHeight="18.75"/>
  <cols>
    <col min="1" max="1" width="9.140625" style="1"/>
    <col min="2" max="2" width="37.7109375" style="1" customWidth="1"/>
    <col min="3" max="3" width="17.5703125" style="1" customWidth="1"/>
    <col min="4" max="6" width="9.85546875" style="1" customWidth="1"/>
    <col min="7" max="7" width="16.85546875" style="1" customWidth="1"/>
    <col min="8" max="8" width="12.7109375" style="1" customWidth="1"/>
    <col min="9" max="9" width="15.5703125" style="1" customWidth="1"/>
    <col min="10" max="16384" width="9.140625" style="1"/>
  </cols>
  <sheetData>
    <row r="1" spans="1:31">
      <c r="A1" s="5"/>
      <c r="Y1" s="29"/>
      <c r="Z1" s="167" t="s">
        <v>126</v>
      </c>
      <c r="AA1" s="29"/>
      <c r="AB1" s="29">
        <v>0</v>
      </c>
      <c r="AC1" s="29"/>
      <c r="AD1" s="29"/>
      <c r="AE1" s="29"/>
    </row>
    <row r="2" spans="1:31">
      <c r="Y2" s="29"/>
      <c r="Z2" s="167">
        <v>5</v>
      </c>
      <c r="AA2" s="29"/>
      <c r="AB2" s="29">
        <f>AB1+15</f>
        <v>15</v>
      </c>
      <c r="AC2" s="29"/>
      <c r="AD2" s="29"/>
      <c r="AE2" s="29"/>
    </row>
    <row r="3" spans="1:31">
      <c r="Y3" s="29"/>
      <c r="Z3" s="167">
        <v>50</v>
      </c>
      <c r="AA3" s="29"/>
      <c r="AB3" s="29">
        <f t="shared" ref="AB3:AB24" si="0">AB2+15</f>
        <v>30</v>
      </c>
      <c r="AC3" s="29"/>
      <c r="AD3" s="29"/>
      <c r="AE3" s="29"/>
    </row>
    <row r="4" spans="1:31">
      <c r="Y4" s="29"/>
      <c r="Z4" s="167">
        <v>6</v>
      </c>
      <c r="AA4" s="168"/>
      <c r="AB4" s="29">
        <f t="shared" si="0"/>
        <v>45</v>
      </c>
      <c r="AC4" s="29"/>
      <c r="AD4" s="29"/>
      <c r="AE4" s="29"/>
    </row>
    <row r="5" spans="1:31">
      <c r="Y5" s="29"/>
      <c r="Z5" s="167">
        <v>1</v>
      </c>
      <c r="AA5" s="168"/>
      <c r="AB5" s="29">
        <f t="shared" si="0"/>
        <v>60</v>
      </c>
      <c r="AC5" s="29"/>
      <c r="AD5" s="29"/>
      <c r="AE5" s="29"/>
    </row>
    <row r="6" spans="1:31">
      <c r="Y6" s="29"/>
      <c r="Z6" s="167"/>
      <c r="AA6" s="168" t="s">
        <v>48</v>
      </c>
      <c r="AB6" s="29">
        <f t="shared" si="0"/>
        <v>75</v>
      </c>
      <c r="AC6" s="29"/>
      <c r="AD6" s="29"/>
      <c r="AE6" s="29"/>
    </row>
    <row r="7" spans="1:31">
      <c r="Y7" s="29"/>
      <c r="Z7" s="29"/>
      <c r="AA7" s="29"/>
      <c r="AB7" s="29">
        <f t="shared" si="0"/>
        <v>90</v>
      </c>
      <c r="AC7" s="29"/>
      <c r="AD7" s="29"/>
      <c r="AE7" s="29"/>
    </row>
    <row r="8" spans="1:31" ht="33" customHeight="1">
      <c r="B8" s="142" t="s">
        <v>190</v>
      </c>
      <c r="Y8" s="29"/>
      <c r="Z8" s="29"/>
      <c r="AA8" s="29"/>
      <c r="AB8" s="29">
        <f t="shared" si="0"/>
        <v>105</v>
      </c>
      <c r="AC8" s="29"/>
      <c r="AD8" s="29"/>
      <c r="AE8" s="29"/>
    </row>
    <row r="9" spans="1:31">
      <c r="B9" s="4" t="s">
        <v>193</v>
      </c>
      <c r="Y9" s="29"/>
      <c r="Z9" s="29"/>
      <c r="AA9" s="29"/>
      <c r="AB9" s="29">
        <f t="shared" si="0"/>
        <v>120</v>
      </c>
      <c r="AC9" s="29"/>
      <c r="AD9" s="29"/>
      <c r="AE9" s="29"/>
    </row>
    <row r="10" spans="1:31" ht="23.25">
      <c r="B10" s="2"/>
      <c r="J10" s="2"/>
      <c r="Y10" s="29"/>
      <c r="Z10" s="29"/>
      <c r="AA10" s="29"/>
      <c r="AB10" s="29">
        <f t="shared" si="0"/>
        <v>135</v>
      </c>
      <c r="AC10" s="29"/>
      <c r="AD10" s="29"/>
      <c r="AE10" s="29"/>
    </row>
    <row r="11" spans="1:31" ht="21" customHeight="1">
      <c r="B11" s="2"/>
      <c r="Y11" s="29"/>
      <c r="Z11" s="29"/>
      <c r="AA11" s="29"/>
      <c r="AB11" s="29">
        <f t="shared" si="0"/>
        <v>150</v>
      </c>
      <c r="AC11" s="29"/>
      <c r="AD11" s="29"/>
      <c r="AE11" s="29"/>
    </row>
    <row r="12" spans="1:31" ht="22.5">
      <c r="B12" s="101" t="s">
        <v>13</v>
      </c>
      <c r="Y12" s="29"/>
      <c r="Z12" s="29"/>
      <c r="AA12" s="29"/>
      <c r="AB12" s="29">
        <f t="shared" si="0"/>
        <v>165</v>
      </c>
      <c r="AC12" s="29"/>
      <c r="AD12" s="29"/>
      <c r="AE12" s="29"/>
    </row>
    <row r="13" spans="1:31">
      <c r="B13" s="1" t="s">
        <v>15</v>
      </c>
      <c r="C13" s="5"/>
      <c r="D13" s="5"/>
      <c r="H13" s="148" t="s">
        <v>79</v>
      </c>
      <c r="I13" s="148"/>
      <c r="J13" s="148"/>
      <c r="K13" s="148"/>
      <c r="L13" s="148"/>
      <c r="M13" s="148"/>
      <c r="N13" s="148"/>
      <c r="O13" s="148"/>
      <c r="AB13" s="29">
        <f t="shared" si="0"/>
        <v>180</v>
      </c>
    </row>
    <row r="14" spans="1:31">
      <c r="B14" s="1" t="s">
        <v>16</v>
      </c>
      <c r="C14" s="97">
        <v>1128.116267261491</v>
      </c>
      <c r="D14" s="5" t="str">
        <f>IF($Z$1="feet","ft/s", IF($Z$1="meters", "m/s","--"))</f>
        <v>ft/s</v>
      </c>
      <c r="H14" s="148" t="s">
        <v>80</v>
      </c>
      <c r="I14" s="148"/>
      <c r="J14" s="148"/>
      <c r="K14" s="148"/>
      <c r="L14" s="148"/>
      <c r="M14" s="148"/>
      <c r="N14" s="148"/>
      <c r="O14" s="148"/>
      <c r="AB14" s="29">
        <f t="shared" si="0"/>
        <v>195</v>
      </c>
    </row>
    <row r="15" spans="1:31" ht="23.25">
      <c r="B15" s="1" t="s">
        <v>14</v>
      </c>
      <c r="C15" s="97">
        <v>40</v>
      </c>
      <c r="D15" s="5" t="str">
        <f>Z1</f>
        <v>feet</v>
      </c>
      <c r="E15" s="51" t="str">
        <f>IF(C15=0,"ERROR",IF(AND(Z1="feet", C15&lt;15), "Too close", IF(AND(Z1="meters",C15&lt;5),"Too close","")))</f>
        <v/>
      </c>
      <c r="H15" s="148" t="s">
        <v>47</v>
      </c>
      <c r="I15" s="148"/>
      <c r="J15" s="148"/>
      <c r="K15" s="149"/>
      <c r="L15" s="149"/>
      <c r="M15" s="149"/>
      <c r="N15" s="149">
        <f>Z3</f>
        <v>50</v>
      </c>
      <c r="O15" s="148" t="s">
        <v>49</v>
      </c>
      <c r="R15" s="63"/>
      <c r="AB15" s="29">
        <f t="shared" si="0"/>
        <v>210</v>
      </c>
    </row>
    <row r="16" spans="1:31">
      <c r="B16" s="148" t="s">
        <v>17</v>
      </c>
      <c r="C16" s="153">
        <v>0</v>
      </c>
      <c r="D16" s="149" t="str">
        <f>Z1</f>
        <v>feet</v>
      </c>
      <c r="E16" s="149">
        <f>IF($Z$1="feet",$C$16*12, IF($Z$1="meters", $C$16*100,"--"))</f>
        <v>0</v>
      </c>
      <c r="F16" s="149" t="str">
        <f>IF(Z1="feet","inch(es)",IF(Z1="meters","cm","--"))</f>
        <v>inch(es)</v>
      </c>
      <c r="H16" s="148" t="s">
        <v>60</v>
      </c>
      <c r="I16" s="148"/>
      <c r="J16" s="148"/>
      <c r="K16" s="148"/>
      <c r="L16" s="148"/>
      <c r="M16" s="148"/>
      <c r="N16" s="148"/>
      <c r="O16" s="148"/>
      <c r="AB16" s="29">
        <f t="shared" si="0"/>
        <v>225</v>
      </c>
    </row>
    <row r="17" spans="2:28">
      <c r="B17" s="148" t="s">
        <v>18</v>
      </c>
      <c r="C17" s="153">
        <v>0</v>
      </c>
      <c r="D17" s="149" t="str">
        <f>Z1</f>
        <v>feet</v>
      </c>
      <c r="E17" s="149">
        <f>IF($Z$1="feet",$C$17*12, IF($Z$1="meters", $C$17*100,"--"))</f>
        <v>0</v>
      </c>
      <c r="F17" s="149" t="str">
        <f>IF(Z1="feet","inch(es)",IF(Z1="meters","cm","--"))</f>
        <v>inch(es)</v>
      </c>
      <c r="H17" s="148"/>
      <c r="I17" s="148"/>
      <c r="J17" s="148"/>
      <c r="K17" s="148"/>
      <c r="L17" s="148"/>
      <c r="M17" s="148"/>
      <c r="N17" s="148"/>
      <c r="O17" s="148"/>
      <c r="AB17" s="29">
        <f t="shared" si="0"/>
        <v>240</v>
      </c>
    </row>
    <row r="18" spans="2:28">
      <c r="B18" s="148" t="s">
        <v>29</v>
      </c>
      <c r="C18" s="153">
        <v>0</v>
      </c>
      <c r="D18" s="149" t="str">
        <f>Z1</f>
        <v>feet</v>
      </c>
      <c r="E18" s="149">
        <f>IF($Z$1="feet",$C$18*12, IF($Z$1="meters", $C$18*100,"--"))</f>
        <v>0</v>
      </c>
      <c r="F18" s="149" t="str">
        <f>IF(Z1="feet","inch(es)",IF(Z1="meters","cm","--"))</f>
        <v>inch(es)</v>
      </c>
      <c r="H18" s="148" t="s">
        <v>86</v>
      </c>
      <c r="I18" s="148"/>
      <c r="J18" s="149"/>
      <c r="K18" s="149"/>
      <c r="L18" s="149"/>
      <c r="M18" s="149"/>
      <c r="N18" s="149"/>
      <c r="O18" s="149"/>
      <c r="P18" s="5"/>
      <c r="AB18" s="29">
        <f t="shared" si="0"/>
        <v>255</v>
      </c>
    </row>
    <row r="19" spans="2:28">
      <c r="AB19" s="29">
        <f>AB18+15</f>
        <v>270</v>
      </c>
    </row>
    <row r="20" spans="2:28" ht="22.5">
      <c r="B20" s="215" t="s">
        <v>20</v>
      </c>
      <c r="C20" s="10" t="s">
        <v>24</v>
      </c>
      <c r="D20" s="212" t="str">
        <f>IF(Z1="feet","Position (in)",IF(Z1="meters","Position (cm)","--"))</f>
        <v>Position (in)</v>
      </c>
      <c r="E20" s="213"/>
      <c r="F20" s="214"/>
      <c r="G20" s="8" t="s">
        <v>22</v>
      </c>
      <c r="H20" s="217" t="s">
        <v>21</v>
      </c>
      <c r="I20" s="34" t="s">
        <v>77</v>
      </c>
      <c r="J20" s="15"/>
      <c r="K20" s="102" t="s">
        <v>128</v>
      </c>
      <c r="L20" s="36"/>
      <c r="M20" s="36"/>
      <c r="N20" s="91"/>
      <c r="O20" s="86"/>
      <c r="P20" s="96" t="str">
        <f>O32</f>
        <v>Y</v>
      </c>
      <c r="Q20" s="36"/>
      <c r="R20" s="36"/>
      <c r="S20" s="48"/>
      <c r="T20" s="36"/>
      <c r="U20" s="37"/>
      <c r="V20" s="37"/>
      <c r="W20" s="37"/>
      <c r="X20" s="37"/>
      <c r="Y20" s="37"/>
      <c r="Z20" s="38"/>
      <c r="AB20" s="29">
        <f t="shared" si="0"/>
        <v>285</v>
      </c>
    </row>
    <row r="21" spans="2:28">
      <c r="B21" s="216"/>
      <c r="C21" s="11" t="s">
        <v>25</v>
      </c>
      <c r="D21" s="6" t="s">
        <v>5</v>
      </c>
      <c r="E21" s="6" t="s">
        <v>6</v>
      </c>
      <c r="F21" s="7" t="s">
        <v>19</v>
      </c>
      <c r="G21" s="9" t="s">
        <v>23</v>
      </c>
      <c r="H21" s="217"/>
      <c r="I21" s="35" t="s">
        <v>78</v>
      </c>
      <c r="J21" s="15"/>
      <c r="K21" s="39"/>
      <c r="L21" s="40"/>
      <c r="M21" s="40"/>
      <c r="N21" s="40"/>
      <c r="O21" s="40"/>
      <c r="P21" s="40"/>
      <c r="Q21" s="40"/>
      <c r="R21" s="40"/>
      <c r="S21" s="47"/>
      <c r="T21" s="40"/>
      <c r="U21" s="41"/>
      <c r="V21" s="41"/>
      <c r="W21" s="42"/>
      <c r="X21" s="42"/>
      <c r="Y21" s="42"/>
      <c r="Z21" s="43"/>
      <c r="AB21" s="29">
        <f t="shared" si="0"/>
        <v>300</v>
      </c>
    </row>
    <row r="22" spans="2:28" ht="30.75" customHeight="1">
      <c r="B22" s="14" t="s">
        <v>35</v>
      </c>
      <c r="C22" s="12">
        <v>0</v>
      </c>
      <c r="D22" s="20">
        <v>0</v>
      </c>
      <c r="E22" s="20">
        <v>0</v>
      </c>
      <c r="F22" s="20">
        <v>0</v>
      </c>
      <c r="G22" s="13"/>
      <c r="H22" s="16">
        <v>0</v>
      </c>
      <c r="I22" s="52">
        <v>0</v>
      </c>
      <c r="J22" s="15"/>
      <c r="K22" s="39"/>
      <c r="L22" s="40"/>
      <c r="M22" s="40"/>
      <c r="N22" s="40"/>
      <c r="O22" s="40"/>
      <c r="P22" s="40"/>
      <c r="Q22" s="40"/>
      <c r="R22" s="40"/>
      <c r="S22" s="47"/>
      <c r="T22" s="40"/>
      <c r="U22" s="41"/>
      <c r="V22" s="41"/>
      <c r="W22" s="42"/>
      <c r="X22" s="42"/>
      <c r="Y22" s="42"/>
      <c r="Z22" s="43"/>
      <c r="AB22" s="29">
        <f t="shared" si="0"/>
        <v>315</v>
      </c>
    </row>
    <row r="23" spans="2:28" ht="30.75" customHeight="1">
      <c r="B23" s="14" t="s">
        <v>37</v>
      </c>
      <c r="C23" s="12">
        <v>0</v>
      </c>
      <c r="D23" s="20">
        <v>0</v>
      </c>
      <c r="E23" s="20">
        <v>0</v>
      </c>
      <c r="F23" s="20">
        <v>0</v>
      </c>
      <c r="G23" s="14"/>
      <c r="H23" s="17">
        <v>0</v>
      </c>
      <c r="I23" s="12">
        <v>0</v>
      </c>
      <c r="J23" s="15"/>
      <c r="K23" s="39"/>
      <c r="L23" s="40"/>
      <c r="M23" s="40"/>
      <c r="N23" s="40"/>
      <c r="O23" s="40"/>
      <c r="P23" s="40"/>
      <c r="Q23" s="40"/>
      <c r="R23" s="40"/>
      <c r="S23" s="47"/>
      <c r="T23" s="40"/>
      <c r="U23" s="41"/>
      <c r="V23" s="41"/>
      <c r="W23" s="42"/>
      <c r="X23" s="42"/>
      <c r="Y23" s="42"/>
      <c r="Z23" s="43"/>
      <c r="AB23" s="29">
        <f t="shared" si="0"/>
        <v>330</v>
      </c>
    </row>
    <row r="24" spans="2:28" ht="30.75" customHeight="1">
      <c r="B24" s="14" t="s">
        <v>38</v>
      </c>
      <c r="C24" s="12">
        <v>0</v>
      </c>
      <c r="D24" s="20">
        <v>0</v>
      </c>
      <c r="E24" s="20">
        <v>0</v>
      </c>
      <c r="F24" s="20">
        <v>0</v>
      </c>
      <c r="G24" s="14"/>
      <c r="H24" s="17">
        <v>0</v>
      </c>
      <c r="I24" s="12">
        <v>0</v>
      </c>
      <c r="J24" s="15"/>
      <c r="K24" s="95" t="str">
        <f>R32</f>
        <v>X</v>
      </c>
      <c r="L24" s="40"/>
      <c r="M24" s="40"/>
      <c r="N24" s="40"/>
      <c r="O24" s="40"/>
      <c r="P24" s="40"/>
      <c r="Q24" s="40"/>
      <c r="R24" s="40"/>
      <c r="S24" s="47"/>
      <c r="T24" s="40"/>
      <c r="U24" s="41"/>
      <c r="V24" s="41"/>
      <c r="W24" s="42"/>
      <c r="X24" s="42"/>
      <c r="Y24" s="42"/>
      <c r="Z24" s="43"/>
      <c r="AB24" s="29">
        <f t="shared" si="0"/>
        <v>345</v>
      </c>
    </row>
    <row r="25" spans="2:28" ht="30.75" customHeight="1">
      <c r="B25" s="14" t="s">
        <v>39</v>
      </c>
      <c r="C25" s="12">
        <v>0</v>
      </c>
      <c r="D25" s="20">
        <v>0</v>
      </c>
      <c r="E25" s="20">
        <v>0</v>
      </c>
      <c r="F25" s="20">
        <v>0</v>
      </c>
      <c r="G25" s="14"/>
      <c r="H25" s="17">
        <v>0</v>
      </c>
      <c r="I25" s="12">
        <v>0</v>
      </c>
      <c r="J25" s="15"/>
      <c r="K25" s="39"/>
      <c r="L25" s="40"/>
      <c r="M25" s="40"/>
      <c r="N25" s="40"/>
      <c r="O25" s="40"/>
      <c r="P25" s="40"/>
      <c r="Q25" s="40"/>
      <c r="R25" s="40"/>
      <c r="S25" s="47"/>
      <c r="T25" s="40"/>
      <c r="U25" s="41"/>
      <c r="V25" s="41"/>
      <c r="W25" s="41"/>
      <c r="X25" s="41"/>
      <c r="Y25" s="41"/>
      <c r="Z25" s="43"/>
    </row>
    <row r="26" spans="2:28" ht="30.75" customHeight="1">
      <c r="B26" s="14" t="s">
        <v>40</v>
      </c>
      <c r="C26" s="12">
        <v>0</v>
      </c>
      <c r="D26" s="20">
        <v>0</v>
      </c>
      <c r="E26" s="20">
        <v>0</v>
      </c>
      <c r="F26" s="20">
        <v>0</v>
      </c>
      <c r="G26" s="14"/>
      <c r="H26" s="17">
        <v>0</v>
      </c>
      <c r="I26" s="12">
        <v>0</v>
      </c>
      <c r="J26" s="15"/>
      <c r="K26" s="88"/>
      <c r="L26" s="40"/>
      <c r="M26" s="40"/>
      <c r="N26" s="40"/>
      <c r="O26" s="40"/>
      <c r="P26" s="40"/>
      <c r="Q26" s="40"/>
      <c r="R26" s="40"/>
      <c r="S26" s="89"/>
      <c r="T26" s="40"/>
      <c r="U26" s="41"/>
      <c r="V26" s="41"/>
      <c r="W26" s="41"/>
      <c r="X26" s="41"/>
      <c r="Y26" s="41"/>
      <c r="Z26" s="43"/>
    </row>
    <row r="27" spans="2:28" ht="30.75" customHeight="1">
      <c r="B27" s="14" t="s">
        <v>41</v>
      </c>
      <c r="C27" s="12">
        <v>0</v>
      </c>
      <c r="D27" s="20">
        <v>0</v>
      </c>
      <c r="E27" s="20">
        <v>0</v>
      </c>
      <c r="F27" s="20">
        <v>0</v>
      </c>
      <c r="G27" s="14"/>
      <c r="H27" s="17">
        <v>0</v>
      </c>
      <c r="I27" s="12">
        <v>0</v>
      </c>
      <c r="J27" s="15"/>
      <c r="K27" s="39"/>
      <c r="L27" s="40"/>
      <c r="M27" s="40"/>
      <c r="N27" s="40"/>
      <c r="O27" s="40"/>
      <c r="P27" s="40"/>
      <c r="Q27" s="40"/>
      <c r="R27" s="40"/>
      <c r="S27" s="47"/>
      <c r="T27" s="40"/>
      <c r="U27" s="41"/>
      <c r="V27" s="41"/>
      <c r="W27" s="42"/>
      <c r="X27" s="42"/>
      <c r="Y27" s="42"/>
      <c r="Z27" s="43"/>
    </row>
    <row r="28" spans="2:28" ht="30.75" customHeight="1">
      <c r="B28" s="14" t="s">
        <v>42</v>
      </c>
      <c r="C28" s="12">
        <v>0</v>
      </c>
      <c r="D28" s="20">
        <v>0</v>
      </c>
      <c r="E28" s="20">
        <v>0</v>
      </c>
      <c r="F28" s="20">
        <v>0</v>
      </c>
      <c r="G28" s="14"/>
      <c r="H28" s="17">
        <v>0</v>
      </c>
      <c r="I28" s="12">
        <v>0</v>
      </c>
      <c r="J28" s="15"/>
      <c r="K28" s="39"/>
      <c r="L28" s="40"/>
      <c r="M28" s="40"/>
      <c r="N28" s="40"/>
      <c r="O28" s="40"/>
      <c r="P28" s="40"/>
      <c r="Q28" s="40"/>
      <c r="R28" s="40"/>
      <c r="S28" s="47"/>
      <c r="T28" s="40"/>
      <c r="U28" s="41"/>
      <c r="V28" s="41"/>
      <c r="W28" s="42"/>
      <c r="X28" s="42"/>
      <c r="Y28" s="42"/>
      <c r="Z28" s="43"/>
    </row>
    <row r="29" spans="2:28" ht="30.75" customHeight="1">
      <c r="B29" s="14" t="s">
        <v>43</v>
      </c>
      <c r="C29" s="12">
        <v>0</v>
      </c>
      <c r="D29" s="20">
        <v>0</v>
      </c>
      <c r="E29" s="20">
        <v>0</v>
      </c>
      <c r="F29" s="20">
        <v>0</v>
      </c>
      <c r="G29" s="14"/>
      <c r="H29" s="17">
        <v>0</v>
      </c>
      <c r="I29" s="12">
        <v>0</v>
      </c>
      <c r="J29" s="15"/>
      <c r="K29" s="39"/>
      <c r="L29" s="40"/>
      <c r="M29" s="40"/>
      <c r="N29" s="40"/>
      <c r="O29" s="40"/>
      <c r="P29" s="40"/>
      <c r="Q29" s="40"/>
      <c r="R29" s="40"/>
      <c r="S29" s="47"/>
      <c r="T29" s="40"/>
      <c r="U29" s="41"/>
      <c r="V29" s="41"/>
      <c r="W29" s="42"/>
      <c r="X29" s="42"/>
      <c r="Y29" s="42"/>
      <c r="Z29" s="43"/>
    </row>
    <row r="30" spans="2:28" ht="30.75" customHeight="1">
      <c r="B30" s="14" t="s">
        <v>44</v>
      </c>
      <c r="C30" s="12">
        <v>0</v>
      </c>
      <c r="D30" s="20">
        <v>0</v>
      </c>
      <c r="E30" s="20">
        <v>0</v>
      </c>
      <c r="F30" s="20">
        <v>0</v>
      </c>
      <c r="G30" s="14"/>
      <c r="H30" s="17">
        <v>0</v>
      </c>
      <c r="I30" s="12">
        <v>0</v>
      </c>
      <c r="J30" s="15"/>
      <c r="K30" s="39"/>
      <c r="L30" s="40"/>
      <c r="M30" s="40"/>
      <c r="N30" s="40"/>
      <c r="O30" s="40"/>
      <c r="P30" s="40"/>
      <c r="Q30" s="40"/>
      <c r="R30" s="40"/>
      <c r="S30" s="47"/>
      <c r="T30" s="40"/>
      <c r="U30" s="41"/>
      <c r="V30" s="41"/>
      <c r="W30" s="42"/>
      <c r="X30" s="42"/>
      <c r="Y30" s="42"/>
      <c r="Z30" s="43"/>
    </row>
    <row r="31" spans="2:28" ht="30.75" customHeight="1">
      <c r="B31" s="14" t="s">
        <v>36</v>
      </c>
      <c r="C31" s="12">
        <v>0</v>
      </c>
      <c r="D31" s="20">
        <v>0</v>
      </c>
      <c r="E31" s="20">
        <v>0</v>
      </c>
      <c r="F31" s="20">
        <v>0</v>
      </c>
      <c r="G31" s="14"/>
      <c r="H31" s="17">
        <v>0</v>
      </c>
      <c r="I31" s="12">
        <v>0</v>
      </c>
      <c r="J31" s="15"/>
      <c r="K31" s="39"/>
      <c r="L31" s="40"/>
      <c r="M31" s="40"/>
      <c r="N31" s="90"/>
      <c r="O31" s="87"/>
      <c r="P31" s="40"/>
      <c r="Q31" s="40"/>
      <c r="R31" s="40"/>
      <c r="S31" s="47"/>
      <c r="T31" s="40"/>
      <c r="U31" s="41"/>
      <c r="V31" s="41"/>
      <c r="W31" s="41"/>
      <c r="X31" s="41"/>
      <c r="Y31" s="41"/>
      <c r="Z31" s="43"/>
    </row>
    <row r="32" spans="2:28">
      <c r="G32" s="15"/>
      <c r="I32" s="15"/>
      <c r="J32" s="15"/>
      <c r="K32" s="44"/>
      <c r="L32" s="45"/>
      <c r="M32" s="45" t="s">
        <v>81</v>
      </c>
      <c r="N32" s="45"/>
      <c r="O32" s="53" t="str">
        <f>IF(Z5=1,"Y",IF(Z5=2,"Z",IF(Z5=3,"Z","")))</f>
        <v>Y</v>
      </c>
      <c r="P32" s="45" t="s">
        <v>82</v>
      </c>
      <c r="Q32" s="40"/>
      <c r="R32" s="54" t="str">
        <f>IF(Z5=1,"X",IF(Z5=2,"Y",IF(Z5=3,"X","")))</f>
        <v>X</v>
      </c>
      <c r="S32" s="49"/>
      <c r="T32" s="40"/>
      <c r="U32" s="40" t="s">
        <v>83</v>
      </c>
      <c r="V32" s="41"/>
      <c r="W32" s="41"/>
      <c r="X32" s="41"/>
      <c r="Y32" s="41"/>
      <c r="Z32" s="43"/>
    </row>
    <row r="33" spans="2:26" ht="23.25">
      <c r="B33" s="1" t="s">
        <v>84</v>
      </c>
      <c r="C33" s="5"/>
      <c r="D33" s="5"/>
      <c r="E33" s="5"/>
      <c r="F33" s="5"/>
      <c r="G33" s="5"/>
      <c r="H33" s="50" t="str">
        <f>IF(C34&lt;1,"ERROR!!","")</f>
        <v/>
      </c>
      <c r="K33" s="40"/>
      <c r="L33" s="40"/>
      <c r="M33" s="46"/>
      <c r="N33" s="40"/>
      <c r="O33" s="40"/>
      <c r="P33" s="46"/>
      <c r="Q33" s="37"/>
      <c r="R33" s="37"/>
      <c r="S33" s="41"/>
      <c r="T33" s="37"/>
      <c r="U33" s="37"/>
      <c r="V33" s="37"/>
      <c r="W33" s="37"/>
      <c r="X33" s="37"/>
      <c r="Y33" s="37"/>
      <c r="Z33" s="37"/>
    </row>
    <row r="34" spans="2:26">
      <c r="B34" s="1" t="s">
        <v>192</v>
      </c>
      <c r="C34" s="98">
        <v>100</v>
      </c>
      <c r="D34" s="1" t="s">
        <v>32</v>
      </c>
      <c r="E34" s="148" t="s">
        <v>123</v>
      </c>
      <c r="F34" s="148"/>
      <c r="G34" s="148"/>
      <c r="H34" s="150">
        <f>IF(Z4=0,0,1/Z4)</f>
        <v>0.16666666666666666</v>
      </c>
      <c r="I34" s="148" t="s">
        <v>50</v>
      </c>
      <c r="W34" s="83"/>
    </row>
    <row r="35" spans="2:26">
      <c r="E35" s="151" t="s">
        <v>124</v>
      </c>
      <c r="F35" s="148"/>
      <c r="G35" s="148"/>
      <c r="H35" s="152">
        <f>$C$34 * (2 ^ ($H$34 / 2))</f>
        <v>105.94630943592954</v>
      </c>
      <c r="I35" s="148" t="s">
        <v>32</v>
      </c>
      <c r="W35" s="83"/>
    </row>
    <row r="36" spans="2:26">
      <c r="B36" s="5"/>
      <c r="C36" s="5"/>
      <c r="D36" s="5"/>
      <c r="E36" s="151" t="s">
        <v>125</v>
      </c>
      <c r="F36" s="149"/>
      <c r="G36" s="149"/>
      <c r="H36" s="152">
        <f>$C$34 * (2 ^ (-1*($H$34 / 2)))</f>
        <v>94.387431268169337</v>
      </c>
      <c r="I36" s="148" t="s">
        <v>32</v>
      </c>
      <c r="W36" s="83"/>
    </row>
    <row r="37" spans="2:26">
      <c r="B37" s="5"/>
      <c r="C37" s="5"/>
      <c r="D37" s="5"/>
      <c r="E37" s="5"/>
      <c r="F37" s="5"/>
      <c r="G37" s="5"/>
      <c r="H37" s="5"/>
      <c r="W37" s="83"/>
    </row>
    <row r="38" spans="2:26">
      <c r="B38" s="109"/>
    </row>
    <row r="39" spans="2:26">
      <c r="B39" s="159" t="s">
        <v>202</v>
      </c>
    </row>
    <row r="40" spans="2:26">
      <c r="B40" s="84" t="s">
        <v>160</v>
      </c>
    </row>
    <row r="41" spans="2:26">
      <c r="B41" s="84" t="s">
        <v>117</v>
      </c>
    </row>
    <row r="42" spans="2:26">
      <c r="B42" s="84" t="s">
        <v>140</v>
      </c>
    </row>
    <row r="43" spans="2:26">
      <c r="B43" s="84" t="s">
        <v>122</v>
      </c>
    </row>
    <row r="61" spans="2:27" ht="24.75" customHeight="1">
      <c r="B61" s="162" t="s">
        <v>199</v>
      </c>
      <c r="C61" s="37"/>
      <c r="D61" s="102" t="s">
        <v>196</v>
      </c>
      <c r="E61" s="37"/>
      <c r="F61" s="37"/>
      <c r="G61" s="37"/>
      <c r="H61" s="37"/>
      <c r="I61" s="37"/>
      <c r="J61" s="37"/>
      <c r="K61" s="37"/>
      <c r="L61" s="37"/>
      <c r="M61" s="37"/>
      <c r="N61" s="38"/>
      <c r="O61" s="164" t="s">
        <v>197</v>
      </c>
      <c r="P61" s="37"/>
      <c r="Q61" s="37"/>
      <c r="R61" s="37"/>
      <c r="S61" s="37"/>
      <c r="T61" s="37"/>
      <c r="U61" s="37"/>
      <c r="V61" s="37"/>
      <c r="W61" s="37"/>
      <c r="X61" s="37"/>
      <c r="Y61" s="37"/>
      <c r="Z61" s="37"/>
      <c r="AA61" s="38"/>
    </row>
    <row r="62" spans="2:27" ht="30" customHeight="1">
      <c r="B62" s="55" t="s">
        <v>194</v>
      </c>
      <c r="C62" s="43"/>
      <c r="D62" s="41"/>
      <c r="E62" s="41"/>
      <c r="F62" s="41"/>
      <c r="G62" s="41"/>
      <c r="H62" s="41"/>
      <c r="I62" s="41"/>
      <c r="J62" s="42"/>
      <c r="K62" s="41"/>
      <c r="L62" s="41"/>
      <c r="M62" s="41"/>
      <c r="N62" s="43"/>
      <c r="O62" s="55"/>
      <c r="P62" s="41"/>
      <c r="Q62" s="41"/>
      <c r="R62" s="41"/>
      <c r="S62" s="41"/>
      <c r="T62" s="41"/>
      <c r="U62" s="41"/>
      <c r="V62" s="41"/>
      <c r="W62" s="42"/>
      <c r="X62" s="41"/>
      <c r="Y62" s="41"/>
      <c r="Z62" s="41"/>
      <c r="AA62" s="43"/>
    </row>
    <row r="63" spans="2:27">
      <c r="B63" s="146">
        <v>100</v>
      </c>
      <c r="C63" s="43" t="s">
        <v>32</v>
      </c>
      <c r="D63" s="41"/>
      <c r="E63" s="41"/>
      <c r="F63" s="41"/>
      <c r="G63" s="41"/>
      <c r="H63" s="41"/>
      <c r="I63" s="41"/>
      <c r="J63" s="41"/>
      <c r="K63" s="41"/>
      <c r="L63" s="41"/>
      <c r="M63" s="41"/>
      <c r="N63" s="43"/>
      <c r="O63" s="55"/>
      <c r="P63" s="41"/>
      <c r="Q63" s="41"/>
      <c r="R63" s="41"/>
      <c r="S63" s="41"/>
      <c r="T63" s="41"/>
      <c r="U63" s="41"/>
      <c r="V63" s="41"/>
      <c r="W63" s="41"/>
      <c r="X63" s="41"/>
      <c r="Y63" s="41"/>
      <c r="Z63" s="41"/>
      <c r="AA63" s="43"/>
    </row>
    <row r="64" spans="2:27">
      <c r="B64" s="146">
        <v>100</v>
      </c>
      <c r="C64" s="43" t="s">
        <v>32</v>
      </c>
      <c r="D64" s="41"/>
      <c r="E64" s="41"/>
      <c r="F64" s="41"/>
      <c r="G64" s="41"/>
      <c r="H64" s="41"/>
      <c r="I64" s="41"/>
      <c r="J64" s="41"/>
      <c r="K64" s="41"/>
      <c r="L64" s="41"/>
      <c r="M64" s="41"/>
      <c r="N64" s="43"/>
      <c r="O64" s="55"/>
      <c r="P64" s="41"/>
      <c r="Q64" s="41"/>
      <c r="R64" s="41"/>
      <c r="S64" s="41"/>
      <c r="T64" s="41"/>
      <c r="U64" s="41"/>
      <c r="V64" s="41"/>
      <c r="W64" s="41"/>
      <c r="X64" s="41"/>
      <c r="Y64" s="41"/>
      <c r="Z64" s="41"/>
      <c r="AA64" s="43"/>
    </row>
    <row r="65" spans="2:27">
      <c r="B65" s="146">
        <v>100</v>
      </c>
      <c r="C65" s="43" t="s">
        <v>32</v>
      </c>
      <c r="D65" s="41"/>
      <c r="E65" s="41"/>
      <c r="F65" s="41"/>
      <c r="G65" s="41"/>
      <c r="H65" s="41"/>
      <c r="I65" s="41"/>
      <c r="J65" s="41"/>
      <c r="K65" s="41"/>
      <c r="L65" s="41"/>
      <c r="M65" s="41"/>
      <c r="N65" s="43"/>
      <c r="O65" s="55"/>
      <c r="P65" s="41"/>
      <c r="Q65" s="41"/>
      <c r="R65" s="41"/>
      <c r="S65" s="41"/>
      <c r="T65" s="41"/>
      <c r="U65" s="41"/>
      <c r="V65" s="41"/>
      <c r="W65" s="41"/>
      <c r="X65" s="41"/>
      <c r="Y65" s="41"/>
      <c r="Z65" s="41"/>
      <c r="AA65" s="43"/>
    </row>
    <row r="66" spans="2:27">
      <c r="B66" s="55"/>
      <c r="C66" s="43"/>
      <c r="D66" s="41"/>
      <c r="E66" s="41"/>
      <c r="F66" s="41"/>
      <c r="G66" s="41"/>
      <c r="H66" s="41"/>
      <c r="I66" s="41"/>
      <c r="J66" s="41"/>
      <c r="K66" s="41"/>
      <c r="L66" s="41"/>
      <c r="M66" s="41"/>
      <c r="N66" s="43"/>
      <c r="O66" s="55"/>
      <c r="P66" s="41"/>
      <c r="Q66" s="41"/>
      <c r="R66" s="41"/>
      <c r="S66" s="41"/>
      <c r="T66" s="41"/>
      <c r="U66" s="41"/>
      <c r="V66" s="41"/>
      <c r="W66" s="41"/>
      <c r="X66" s="41"/>
      <c r="Y66" s="41"/>
      <c r="Z66" s="41"/>
      <c r="AA66" s="43"/>
    </row>
    <row r="67" spans="2:27">
      <c r="B67" s="58"/>
      <c r="C67" s="43"/>
      <c r="D67" s="41"/>
      <c r="E67" s="41"/>
      <c r="F67" s="41"/>
      <c r="G67" s="41"/>
      <c r="H67" s="41"/>
      <c r="I67" s="41"/>
      <c r="J67" s="41"/>
      <c r="K67" s="41"/>
      <c r="L67" s="41"/>
      <c r="M67" s="41"/>
      <c r="N67" s="43"/>
      <c r="O67" s="55"/>
      <c r="P67" s="41"/>
      <c r="Q67" s="41"/>
      <c r="R67" s="41"/>
      <c r="S67" s="41"/>
      <c r="T67" s="41"/>
      <c r="U67" s="41"/>
      <c r="V67" s="41"/>
      <c r="W67" s="41"/>
      <c r="X67" s="41"/>
      <c r="Y67" s="41"/>
      <c r="Z67" s="41"/>
      <c r="AA67" s="43"/>
    </row>
    <row r="68" spans="2:27">
      <c r="B68" s="58"/>
      <c r="C68" s="43"/>
      <c r="D68" s="41"/>
      <c r="E68" s="41"/>
      <c r="F68" s="41"/>
      <c r="G68" s="41"/>
      <c r="H68" s="41"/>
      <c r="I68" s="41"/>
      <c r="J68" s="41"/>
      <c r="K68" s="41"/>
      <c r="L68" s="41"/>
      <c r="M68" s="41"/>
      <c r="N68" s="43"/>
      <c r="O68" s="55"/>
      <c r="P68" s="41"/>
      <c r="Q68" s="41"/>
      <c r="R68" s="41"/>
      <c r="S68" s="41"/>
      <c r="T68" s="41"/>
      <c r="U68" s="41"/>
      <c r="V68" s="41"/>
      <c r="W68" s="41"/>
      <c r="X68" s="41"/>
      <c r="Y68" s="41"/>
      <c r="Z68" s="41"/>
      <c r="AA68" s="43"/>
    </row>
    <row r="69" spans="2:27">
      <c r="B69" s="58"/>
      <c r="C69" s="43"/>
      <c r="D69" s="41"/>
      <c r="E69" s="41"/>
      <c r="F69" s="41"/>
      <c r="G69" s="41"/>
      <c r="H69" s="41"/>
      <c r="I69" s="41"/>
      <c r="J69" s="41"/>
      <c r="K69" s="41"/>
      <c r="L69" s="41"/>
      <c r="M69" s="41"/>
      <c r="N69" s="43"/>
      <c r="O69" s="55"/>
      <c r="P69" s="41"/>
      <c r="Q69" s="41"/>
      <c r="R69" s="41"/>
      <c r="S69" s="41"/>
      <c r="T69" s="41"/>
      <c r="U69" s="41"/>
      <c r="V69" s="41"/>
      <c r="W69" s="41"/>
      <c r="X69" s="41"/>
      <c r="Y69" s="41"/>
      <c r="Z69" s="41"/>
      <c r="AA69" s="43"/>
    </row>
    <row r="70" spans="2:27">
      <c r="B70" s="58"/>
      <c r="C70" s="43"/>
      <c r="D70" s="41"/>
      <c r="E70" s="41"/>
      <c r="F70" s="41"/>
      <c r="G70" s="41"/>
      <c r="H70" s="41"/>
      <c r="I70" s="41"/>
      <c r="J70" s="41"/>
      <c r="K70" s="41"/>
      <c r="L70" s="41"/>
      <c r="M70" s="41"/>
      <c r="N70" s="43"/>
      <c r="O70" s="55"/>
      <c r="P70" s="41"/>
      <c r="Q70" s="41"/>
      <c r="R70" s="41"/>
      <c r="S70" s="41"/>
      <c r="T70" s="41"/>
      <c r="U70" s="41"/>
      <c r="V70" s="41"/>
      <c r="W70" s="41"/>
      <c r="X70" s="41"/>
      <c r="Y70" s="41"/>
      <c r="Z70" s="41"/>
      <c r="AA70" s="43"/>
    </row>
    <row r="71" spans="2:27">
      <c r="B71" s="55"/>
      <c r="C71" s="43"/>
      <c r="D71" s="41"/>
      <c r="E71" s="41"/>
      <c r="F71" s="41"/>
      <c r="G71" s="41"/>
      <c r="H71" s="41"/>
      <c r="I71" s="41"/>
      <c r="J71" s="41"/>
      <c r="K71" s="41"/>
      <c r="L71" s="41"/>
      <c r="M71" s="41"/>
      <c r="N71" s="43"/>
      <c r="O71" s="55"/>
      <c r="P71" s="41"/>
      <c r="Q71" s="41"/>
      <c r="R71" s="41"/>
      <c r="S71" s="41"/>
      <c r="T71" s="41"/>
      <c r="U71" s="41"/>
      <c r="V71" s="41"/>
      <c r="W71" s="41"/>
      <c r="X71" s="41"/>
      <c r="Y71" s="41"/>
      <c r="Z71" s="41"/>
      <c r="AA71" s="43"/>
    </row>
    <row r="72" spans="2:27">
      <c r="B72" s="137"/>
      <c r="C72" s="60"/>
      <c r="D72" s="41"/>
      <c r="E72" s="41"/>
      <c r="F72" s="41"/>
      <c r="G72" s="41"/>
      <c r="H72" s="41"/>
      <c r="I72" s="41"/>
      <c r="J72" s="41"/>
      <c r="K72" s="41"/>
      <c r="L72" s="41"/>
      <c r="M72" s="41"/>
      <c r="N72" s="43"/>
      <c r="O72" s="55"/>
      <c r="P72" s="41"/>
      <c r="Q72" s="41"/>
      <c r="R72" s="41"/>
      <c r="S72" s="41"/>
      <c r="T72" s="41"/>
      <c r="U72" s="41"/>
      <c r="V72" s="41"/>
      <c r="W72" s="41"/>
      <c r="X72" s="41"/>
      <c r="Y72" s="41"/>
      <c r="Z72" s="41"/>
      <c r="AA72" s="43"/>
    </row>
    <row r="73" spans="2:27" ht="23.25">
      <c r="B73" s="163" t="s">
        <v>200</v>
      </c>
      <c r="C73" s="43"/>
      <c r="D73" s="145"/>
      <c r="E73" s="41"/>
      <c r="F73" s="41"/>
      <c r="G73" s="41"/>
      <c r="H73" s="41"/>
      <c r="I73" s="41"/>
      <c r="J73" s="41"/>
      <c r="K73" s="41"/>
      <c r="L73" s="41"/>
      <c r="M73" s="41"/>
      <c r="N73" s="43"/>
      <c r="O73" s="55"/>
      <c r="P73" s="41"/>
      <c r="Q73" s="41"/>
      <c r="R73" s="41"/>
      <c r="S73" s="41"/>
      <c r="T73" s="41"/>
      <c r="U73" s="41"/>
      <c r="V73" s="41"/>
      <c r="W73" s="41"/>
      <c r="X73" s="41"/>
      <c r="Y73" s="41"/>
      <c r="Z73" s="41"/>
      <c r="AA73" s="43"/>
    </row>
    <row r="74" spans="2:27">
      <c r="B74" s="55"/>
      <c r="C74" s="43"/>
      <c r="D74" s="160"/>
      <c r="E74" s="41"/>
      <c r="F74" s="41"/>
      <c r="G74" s="41"/>
      <c r="H74" s="41"/>
      <c r="I74" s="41"/>
      <c r="J74" s="41"/>
      <c r="K74" s="41"/>
      <c r="L74" s="41"/>
      <c r="M74" s="41"/>
      <c r="N74" s="43"/>
      <c r="O74" s="161"/>
      <c r="P74" s="41"/>
      <c r="Q74" s="41"/>
      <c r="R74" s="41"/>
      <c r="S74" s="41"/>
      <c r="T74" s="41"/>
      <c r="U74" s="41"/>
      <c r="V74" s="41"/>
      <c r="W74" s="41"/>
      <c r="X74" s="41"/>
      <c r="Y74" s="41"/>
      <c r="Z74" s="41"/>
      <c r="AA74" s="43"/>
    </row>
    <row r="75" spans="2:27">
      <c r="B75" s="55" t="s">
        <v>194</v>
      </c>
      <c r="C75" s="43"/>
      <c r="D75" s="41"/>
      <c r="E75" s="41"/>
      <c r="F75" s="41"/>
      <c r="G75" s="41"/>
      <c r="H75" s="41"/>
      <c r="I75" s="41"/>
      <c r="J75" s="41"/>
      <c r="K75" s="41"/>
      <c r="L75" s="41"/>
      <c r="M75" s="41"/>
      <c r="N75" s="43"/>
      <c r="O75" s="55"/>
      <c r="P75" s="41"/>
      <c r="Q75" s="41"/>
      <c r="R75" s="41"/>
      <c r="S75" s="41"/>
      <c r="T75" s="41"/>
      <c r="U75" s="41"/>
      <c r="V75" s="41"/>
      <c r="W75" s="41"/>
      <c r="X75" s="41"/>
      <c r="Y75" s="41"/>
      <c r="Z75" s="41"/>
      <c r="AA75" s="43"/>
    </row>
    <row r="76" spans="2:27">
      <c r="B76" s="146">
        <v>100</v>
      </c>
      <c r="C76" s="43" t="s">
        <v>32</v>
      </c>
      <c r="D76" s="41"/>
      <c r="E76" s="41"/>
      <c r="F76" s="41"/>
      <c r="G76" s="41"/>
      <c r="H76" s="41"/>
      <c r="I76" s="41"/>
      <c r="J76" s="41"/>
      <c r="K76" s="41"/>
      <c r="L76" s="41"/>
      <c r="M76" s="41"/>
      <c r="N76" s="43"/>
      <c r="O76" s="55"/>
      <c r="P76" s="41"/>
      <c r="Q76" s="41"/>
      <c r="R76" s="41"/>
      <c r="S76" s="41"/>
      <c r="T76" s="41"/>
      <c r="U76" s="41"/>
      <c r="V76" s="41"/>
      <c r="W76" s="41"/>
      <c r="X76" s="41"/>
      <c r="Y76" s="41"/>
      <c r="Z76" s="41"/>
      <c r="AA76" s="43"/>
    </row>
    <row r="77" spans="2:27">
      <c r="B77" s="146">
        <v>100</v>
      </c>
      <c r="C77" s="43" t="s">
        <v>32</v>
      </c>
      <c r="D77" s="41"/>
      <c r="E77" s="41"/>
      <c r="F77" s="41"/>
      <c r="G77" s="41"/>
      <c r="H77" s="41"/>
      <c r="I77" s="41"/>
      <c r="J77" s="41"/>
      <c r="K77" s="41"/>
      <c r="L77" s="41"/>
      <c r="M77" s="41"/>
      <c r="N77" s="43"/>
      <c r="O77" s="55"/>
      <c r="P77" s="41"/>
      <c r="Q77" s="41"/>
      <c r="R77" s="41"/>
      <c r="S77" s="41"/>
      <c r="T77" s="41"/>
      <c r="U77" s="41"/>
      <c r="V77" s="41"/>
      <c r="W77" s="41"/>
      <c r="X77" s="41"/>
      <c r="Y77" s="41"/>
      <c r="Z77" s="41"/>
      <c r="AA77" s="43"/>
    </row>
    <row r="78" spans="2:27">
      <c r="B78" s="146">
        <v>100</v>
      </c>
      <c r="C78" s="43" t="s">
        <v>32</v>
      </c>
      <c r="D78" s="41"/>
      <c r="E78" s="41"/>
      <c r="F78" s="41"/>
      <c r="G78" s="41"/>
      <c r="H78" s="41"/>
      <c r="I78" s="41"/>
      <c r="J78" s="41"/>
      <c r="K78" s="41"/>
      <c r="L78" s="41"/>
      <c r="M78" s="41"/>
      <c r="N78" s="43"/>
      <c r="O78" s="55"/>
      <c r="P78" s="41"/>
      <c r="Q78" s="41"/>
      <c r="R78" s="41"/>
      <c r="S78" s="41"/>
      <c r="T78" s="41"/>
      <c r="U78" s="41"/>
      <c r="V78" s="41"/>
      <c r="W78" s="41"/>
      <c r="X78" s="41"/>
      <c r="Y78" s="41"/>
      <c r="Z78" s="41"/>
      <c r="AA78" s="43"/>
    </row>
    <row r="79" spans="2:27">
      <c r="B79" s="55"/>
      <c r="C79" s="43"/>
      <c r="D79" s="41"/>
      <c r="E79" s="41"/>
      <c r="F79" s="41"/>
      <c r="G79" s="41"/>
      <c r="H79" s="41"/>
      <c r="I79" s="41"/>
      <c r="J79" s="41"/>
      <c r="K79" s="41"/>
      <c r="L79" s="41"/>
      <c r="M79" s="41"/>
      <c r="N79" s="43"/>
      <c r="O79" s="55"/>
      <c r="P79" s="41"/>
      <c r="Q79" s="41"/>
      <c r="R79" s="41"/>
      <c r="S79" s="41"/>
      <c r="T79" s="41"/>
      <c r="U79" s="41"/>
      <c r="V79" s="41"/>
      <c r="W79" s="41"/>
      <c r="X79" s="41"/>
      <c r="Y79" s="41"/>
      <c r="Z79" s="41"/>
      <c r="AA79" s="43"/>
    </row>
    <row r="80" spans="2:27">
      <c r="B80" s="58"/>
      <c r="C80" s="43"/>
      <c r="D80" s="41"/>
      <c r="E80" s="41"/>
      <c r="F80" s="41"/>
      <c r="G80" s="41"/>
      <c r="H80" s="41"/>
      <c r="I80" s="41"/>
      <c r="J80" s="41"/>
      <c r="K80" s="41"/>
      <c r="L80" s="41"/>
      <c r="M80" s="41"/>
      <c r="N80" s="43"/>
      <c r="O80" s="55"/>
      <c r="P80" s="41"/>
      <c r="Q80" s="41"/>
      <c r="R80" s="41"/>
      <c r="S80" s="41"/>
      <c r="T80" s="41"/>
      <c r="U80" s="41"/>
      <c r="V80" s="41"/>
      <c r="W80" s="41"/>
      <c r="X80" s="41"/>
      <c r="Y80" s="41"/>
      <c r="Z80" s="41"/>
      <c r="AA80" s="43"/>
    </row>
    <row r="81" spans="1:27">
      <c r="B81" s="58"/>
      <c r="C81" s="43"/>
      <c r="D81" s="41"/>
      <c r="E81" s="41"/>
      <c r="F81" s="41"/>
      <c r="G81" s="41"/>
      <c r="H81" s="41"/>
      <c r="I81" s="41"/>
      <c r="J81" s="41"/>
      <c r="K81" s="41"/>
      <c r="L81" s="41"/>
      <c r="M81" s="41"/>
      <c r="N81" s="43"/>
      <c r="O81" s="55"/>
      <c r="P81" s="41"/>
      <c r="Q81" s="41"/>
      <c r="R81" s="41"/>
      <c r="S81" s="41"/>
      <c r="T81" s="41"/>
      <c r="U81" s="41"/>
      <c r="V81" s="41"/>
      <c r="W81" s="41"/>
      <c r="X81" s="41"/>
      <c r="Y81" s="41"/>
      <c r="Z81" s="41"/>
      <c r="AA81" s="43"/>
    </row>
    <row r="82" spans="1:27">
      <c r="B82" s="58"/>
      <c r="C82" s="43"/>
      <c r="D82" s="41"/>
      <c r="E82" s="41"/>
      <c r="F82" s="41"/>
      <c r="G82" s="41"/>
      <c r="H82" s="41"/>
      <c r="I82" s="41"/>
      <c r="J82" s="41"/>
      <c r="K82" s="41"/>
      <c r="L82" s="41"/>
      <c r="M82" s="41"/>
      <c r="N82" s="43"/>
      <c r="O82" s="55"/>
      <c r="P82" s="41"/>
      <c r="Q82" s="41"/>
      <c r="R82" s="41"/>
      <c r="S82" s="41"/>
      <c r="T82" s="41"/>
      <c r="U82" s="41"/>
      <c r="V82" s="41"/>
      <c r="W82" s="41"/>
      <c r="X82" s="41"/>
      <c r="Y82" s="41"/>
      <c r="Z82" s="41"/>
      <c r="AA82" s="43"/>
    </row>
    <row r="83" spans="1:27">
      <c r="B83" s="137"/>
      <c r="C83" s="60"/>
      <c r="D83" s="41"/>
      <c r="E83" s="41"/>
      <c r="F83" s="41"/>
      <c r="G83" s="41"/>
      <c r="H83" s="41"/>
      <c r="I83" s="41"/>
      <c r="J83" s="41"/>
      <c r="K83" s="41"/>
      <c r="L83" s="41"/>
      <c r="M83" s="41"/>
      <c r="N83" s="43"/>
      <c r="O83" s="55"/>
      <c r="P83" s="41"/>
      <c r="Q83" s="41"/>
      <c r="R83" s="41"/>
      <c r="S83" s="41"/>
      <c r="T83" s="41"/>
      <c r="U83" s="41"/>
      <c r="V83" s="41"/>
      <c r="W83" s="41"/>
      <c r="X83" s="41"/>
      <c r="Y83" s="41"/>
      <c r="Z83" s="41"/>
      <c r="AA83" s="43"/>
    </row>
    <row r="84" spans="1:27">
      <c r="B84" s="55" t="s">
        <v>203</v>
      </c>
      <c r="C84" s="43"/>
      <c r="D84" s="41"/>
      <c r="E84" s="41"/>
      <c r="F84" s="41"/>
      <c r="G84" s="41"/>
      <c r="H84" s="41"/>
      <c r="I84" s="41"/>
      <c r="J84" s="41"/>
      <c r="K84" s="41"/>
      <c r="L84" s="41"/>
      <c r="M84" s="41"/>
      <c r="N84" s="43"/>
      <c r="O84" s="55"/>
      <c r="P84" s="41"/>
      <c r="Q84" s="41"/>
      <c r="R84" s="41"/>
      <c r="S84" s="41"/>
      <c r="T84" s="41"/>
      <c r="U84" s="41"/>
      <c r="V84" s="41"/>
      <c r="W84" s="41"/>
      <c r="X84" s="41"/>
      <c r="Y84" s="41"/>
      <c r="Z84" s="41"/>
      <c r="AA84" s="43"/>
    </row>
    <row r="85" spans="1:27">
      <c r="B85" s="55" t="s">
        <v>204</v>
      </c>
      <c r="C85" s="43"/>
      <c r="D85" s="41"/>
      <c r="E85" s="41"/>
      <c r="F85" s="41"/>
      <c r="G85" s="41"/>
      <c r="H85" s="41"/>
      <c r="I85" s="41"/>
      <c r="J85" s="41"/>
      <c r="K85" s="41"/>
      <c r="L85" s="41"/>
      <c r="M85" s="41"/>
      <c r="N85" s="43"/>
      <c r="O85" s="55"/>
      <c r="P85" s="41"/>
      <c r="Q85" s="41"/>
      <c r="R85" s="41"/>
      <c r="S85" s="41"/>
      <c r="T85" s="41"/>
      <c r="U85" s="41"/>
      <c r="V85" s="41"/>
      <c r="W85" s="41"/>
      <c r="X85" s="41"/>
      <c r="Y85" s="41"/>
      <c r="Z85" s="41"/>
      <c r="AA85" s="43"/>
    </row>
    <row r="86" spans="1:27">
      <c r="B86" s="55" t="s">
        <v>198</v>
      </c>
      <c r="C86" s="43"/>
      <c r="D86" s="41"/>
      <c r="E86" s="41"/>
      <c r="F86" s="41"/>
      <c r="G86" s="41"/>
      <c r="H86" s="41"/>
      <c r="I86" s="41"/>
      <c r="J86" s="41"/>
      <c r="K86" s="41"/>
      <c r="L86" s="41"/>
      <c r="M86" s="41"/>
      <c r="N86" s="43"/>
      <c r="O86" s="55"/>
      <c r="P86" s="41"/>
      <c r="Q86" s="41"/>
      <c r="R86" s="41"/>
      <c r="S86" s="41"/>
      <c r="T86" s="41"/>
      <c r="U86" s="41"/>
      <c r="V86" s="41"/>
      <c r="W86" s="41"/>
      <c r="X86" s="41"/>
      <c r="Y86" s="41"/>
      <c r="Z86" s="41"/>
      <c r="AA86" s="43"/>
    </row>
    <row r="87" spans="1:27">
      <c r="B87" s="55" t="s">
        <v>210</v>
      </c>
      <c r="C87" s="43"/>
      <c r="D87" s="41"/>
      <c r="E87" s="41"/>
      <c r="F87" s="41"/>
      <c r="G87" s="41"/>
      <c r="H87" s="41"/>
      <c r="I87" s="41"/>
      <c r="J87" s="41"/>
      <c r="K87" s="41"/>
      <c r="L87" s="41"/>
      <c r="M87" s="41"/>
      <c r="N87" s="43"/>
      <c r="O87" s="55"/>
      <c r="P87" s="41"/>
      <c r="Q87" s="41"/>
      <c r="R87" s="41"/>
      <c r="S87" s="41"/>
      <c r="T87" s="41"/>
      <c r="U87" s="41"/>
      <c r="V87" s="41"/>
      <c r="W87" s="41"/>
      <c r="X87" s="41"/>
      <c r="Y87" s="41"/>
      <c r="Z87" s="41"/>
      <c r="AA87" s="43"/>
    </row>
    <row r="88" spans="1:27">
      <c r="B88" s="55" t="s">
        <v>211</v>
      </c>
      <c r="C88" s="43"/>
      <c r="D88" s="41"/>
      <c r="E88" s="41"/>
      <c r="F88" s="41"/>
      <c r="G88" s="41"/>
      <c r="H88" s="41"/>
      <c r="I88" s="41"/>
      <c r="J88" s="41"/>
      <c r="K88" s="41"/>
      <c r="L88" s="41"/>
      <c r="M88" s="41"/>
      <c r="N88" s="43"/>
      <c r="O88" s="55"/>
      <c r="P88" s="41"/>
      <c r="Q88" s="41"/>
      <c r="R88" s="41"/>
      <c r="S88" s="41"/>
      <c r="T88" s="41"/>
      <c r="U88" s="41"/>
      <c r="V88" s="41"/>
      <c r="W88" s="41"/>
      <c r="X88" s="41"/>
      <c r="Y88" s="41"/>
      <c r="Z88" s="41"/>
      <c r="AA88" s="43"/>
    </row>
    <row r="89" spans="1:27">
      <c r="B89" s="55"/>
      <c r="C89" s="43"/>
      <c r="D89" s="41"/>
      <c r="E89" s="41"/>
      <c r="F89" s="41"/>
      <c r="G89" s="41"/>
      <c r="H89" s="41"/>
      <c r="I89" s="41"/>
      <c r="J89" s="41"/>
      <c r="K89" s="41"/>
      <c r="L89" s="41"/>
      <c r="M89" s="41"/>
      <c r="N89" s="43"/>
      <c r="O89" s="55"/>
      <c r="P89" s="41"/>
      <c r="Q89" s="41"/>
      <c r="R89" s="41"/>
      <c r="S89" s="41"/>
      <c r="T89" s="41"/>
      <c r="U89" s="41"/>
      <c r="V89" s="41"/>
      <c r="W89" s="41"/>
      <c r="X89" s="41"/>
      <c r="Y89" s="41"/>
      <c r="Z89" s="41"/>
      <c r="AA89" s="43"/>
    </row>
    <row r="90" spans="1:27">
      <c r="B90" s="55"/>
      <c r="C90" s="43"/>
      <c r="D90" s="41"/>
      <c r="E90" s="41"/>
      <c r="F90" s="41"/>
      <c r="G90" s="41"/>
      <c r="H90" s="41"/>
      <c r="I90" s="41"/>
      <c r="J90" s="41"/>
      <c r="K90" s="41"/>
      <c r="L90" s="41"/>
      <c r="M90" s="41"/>
      <c r="N90" s="43"/>
      <c r="O90" s="55"/>
      <c r="P90" s="41"/>
      <c r="Q90" s="41"/>
      <c r="R90" s="41"/>
      <c r="S90" s="41"/>
      <c r="T90" s="41"/>
      <c r="U90" s="41"/>
      <c r="V90" s="41"/>
      <c r="W90" s="41"/>
      <c r="X90" s="41"/>
      <c r="Y90" s="41"/>
      <c r="Z90" s="41"/>
      <c r="AA90" s="43"/>
    </row>
    <row r="91" spans="1:27">
      <c r="B91" s="147"/>
      <c r="C91" s="43"/>
      <c r="D91" s="41"/>
      <c r="E91" s="41"/>
      <c r="F91" s="41"/>
      <c r="G91" s="41"/>
      <c r="H91" s="41"/>
      <c r="I91" s="41"/>
      <c r="J91" s="41"/>
      <c r="K91" s="41"/>
      <c r="L91" s="41"/>
      <c r="M91" s="41"/>
      <c r="N91" s="43"/>
      <c r="O91" s="55"/>
      <c r="P91" s="41"/>
      <c r="Q91" s="41"/>
      <c r="R91" s="41"/>
      <c r="S91" s="41"/>
      <c r="T91" s="41"/>
      <c r="U91" s="41"/>
      <c r="V91" s="41"/>
      <c r="W91" s="41"/>
      <c r="X91" s="41"/>
      <c r="Y91" s="41"/>
      <c r="Z91" s="41"/>
      <c r="AA91" s="43"/>
    </row>
    <row r="92" spans="1:27">
      <c r="B92" s="94" t="s">
        <v>195</v>
      </c>
      <c r="C92" s="60"/>
      <c r="D92" s="59"/>
      <c r="E92" s="59"/>
      <c r="F92" s="59"/>
      <c r="G92" s="59"/>
      <c r="H92" s="59"/>
      <c r="I92" s="59"/>
      <c r="J92" s="59"/>
      <c r="K92" s="59"/>
      <c r="L92" s="59"/>
      <c r="M92" s="59"/>
      <c r="N92" s="60"/>
      <c r="O92" s="137"/>
      <c r="P92" s="59"/>
      <c r="Q92" s="59"/>
      <c r="R92" s="59"/>
      <c r="S92" s="59"/>
      <c r="T92" s="59"/>
      <c r="U92" s="59"/>
      <c r="V92" s="59"/>
      <c r="W92" s="59"/>
      <c r="X92" s="59"/>
      <c r="Y92" s="59"/>
      <c r="Z92" s="59"/>
      <c r="AA92" s="60"/>
    </row>
    <row r="93" spans="1:27">
      <c r="A93" s="5"/>
    </row>
  </sheetData>
  <sheetProtection password="F105" sheet="1" objects="1" scenarios="1" selectLockedCells="1"/>
  <mergeCells count="3">
    <mergeCell ref="D20:F20"/>
    <mergeCell ref="B20:B21"/>
    <mergeCell ref="H20:H21"/>
  </mergeCells>
  <hyperlinks>
    <hyperlink ref="B41" location="'Frequency Response'!A1" display="Frequency Response Spreadsheet"/>
    <hyperlink ref="B42" location="'Quick Start'!A1" display="Quick Start Spreadsheet"/>
    <hyperlink ref="B43" location="'Notes and Instructions'!A1" display="Notes and Instructions"/>
    <hyperlink ref="B40" location="Info!A1" display="Informational Article"/>
    <hyperlink ref="B39" location="Calculator!A93" display="Calculate Several Frequencies"/>
    <hyperlink ref="B92" location="Calculator!A1" display="Return to Top"/>
  </hyperlinks>
  <pageMargins left="0.7" right="0.7" top="0.75" bottom="0.75" header="0.3" footer="0.3"/>
  <pageSetup orientation="portrait" horizontalDpi="1200" verticalDpi="1200" r:id="rId1"/>
  <drawing r:id="rId2"/>
  <legacyDrawing r:id="rId3"/>
  <controls>
    <control shapeId="2132" r:id="rId4" name="CommandButton6"/>
    <control shapeId="2131" r:id="rId5" name="CommandButton5"/>
    <control shapeId="2130" r:id="rId6" name="CommandButton4"/>
    <control shapeId="2127" r:id="rId7" name="OptionButton58"/>
    <control shapeId="2126" r:id="rId8" name="OptionButton57"/>
    <control shapeId="2125" r:id="rId9" name="OptionButton56"/>
    <control shapeId="2124" r:id="rId10" name="OptionButton55"/>
    <control shapeId="2123" r:id="rId11" name="OptionButton54"/>
    <control shapeId="2122" r:id="rId12" name="OptionButton53"/>
    <control shapeId="2121" r:id="rId13" name="OptionButton52"/>
    <control shapeId="2120" r:id="rId14" name="OptionButton51"/>
    <control shapeId="2114" r:id="rId15" name="ScrollBar3"/>
    <control shapeId="2113" r:id="rId16" name="ScrollBar2"/>
    <control shapeId="2086" r:id="rId17" name="OptionButton25"/>
    <control shapeId="2085" r:id="rId18" name="OptionButton24"/>
    <control shapeId="2084" r:id="rId19" name="OptionButton23"/>
    <control shapeId="2083" r:id="rId20" name="OptionButton22"/>
    <control shapeId="2082" r:id="rId21" name="OptionButton21"/>
    <control shapeId="2081" r:id="rId22" name="OptionButton20"/>
    <control shapeId="2080" r:id="rId23" name="OptionButton19"/>
    <control shapeId="2079" r:id="rId24" name="OptionButton18"/>
    <control shapeId="2078" r:id="rId25" name="OptionButton17"/>
    <control shapeId="2077" r:id="rId26" name="OptionButton16"/>
    <control shapeId="2076" r:id="rId27" name="OptionButton15"/>
    <control shapeId="2075" r:id="rId28" name="OptionButton14"/>
    <control shapeId="2074" r:id="rId29" name="OptionButton13"/>
    <control shapeId="2073" r:id="rId30" name="OptionButton12"/>
    <control shapeId="2072" r:id="rId31" name="OptionButton11"/>
    <control shapeId="2071" r:id="rId32" name="OptionButton10"/>
    <control shapeId="2070" r:id="rId33" name="OptionButton9"/>
    <control shapeId="2069" r:id="rId34" name="OptionButton8"/>
    <control shapeId="2068" r:id="rId35" name="OptionButton7"/>
    <control shapeId="2066" r:id="rId36" name="OptionButton6"/>
    <control shapeId="2054" r:id="rId37" name="OptionButton5"/>
    <control shapeId="2053" r:id="rId38" name="OptionButton4"/>
    <control shapeId="2052" r:id="rId39" name="OptionButton3"/>
    <control shapeId="2049" r:id="rId40" name="OptionButton1"/>
    <control shapeId="2050" r:id="rId41" name="OptionButton2"/>
    <control shapeId="2087" r:id="rId42" name="CommandButton1"/>
    <control shapeId="2089" r:id="rId43" name="OptionButton26"/>
    <control shapeId="2090" r:id="rId44" name="OptionButton27"/>
    <control shapeId="2091" r:id="rId45" name="OptionButton28"/>
    <control shapeId="2092" r:id="rId46" name="OptionButton29"/>
    <control shapeId="2093" r:id="rId47" name="OptionButton30"/>
    <control shapeId="2094" r:id="rId48" name="OptionButton31"/>
    <control shapeId="2095" r:id="rId49" name="OptionButton32"/>
    <control shapeId="2096" r:id="rId50" name="OptionButton33"/>
    <control shapeId="2097" r:id="rId51" name="OptionButton34"/>
    <control shapeId="2098" r:id="rId52" name="OptionButton35"/>
    <control shapeId="2099" r:id="rId53" name="OptionButton36"/>
    <control shapeId="2100" r:id="rId54" name="OptionButton37"/>
    <control shapeId="2101" r:id="rId55" name="OptionButton38"/>
    <control shapeId="2102" r:id="rId56" name="OptionButton39"/>
    <control shapeId="2103" r:id="rId57" name="OptionButton40"/>
    <control shapeId="2104" r:id="rId58" name="OptionButton41"/>
    <control shapeId="2105" r:id="rId59" name="OptionButton42"/>
    <control shapeId="2106" r:id="rId60" name="OptionButton43"/>
    <control shapeId="2107" r:id="rId61" name="OptionButton44"/>
    <control shapeId="2108" r:id="rId62" name="OptionButton45"/>
    <control shapeId="2112" r:id="rId63" name="ScrollBar1"/>
    <control shapeId="2115" r:id="rId64" name="OptionButton46"/>
    <control shapeId="2116" r:id="rId65" name="OptionButton47"/>
    <control shapeId="2117" r:id="rId66" name="OptionButton48"/>
    <control shapeId="2118" r:id="rId67" name="OptionButton49"/>
    <control shapeId="2119" r:id="rId68" name="OptionButton50"/>
    <control shapeId="2128" r:id="rId69" name="CommandButton2"/>
    <control shapeId="2129" r:id="rId70" name="CommandButton3"/>
  </controls>
</worksheet>
</file>

<file path=xl/worksheets/sheet3.xml><?xml version="1.0" encoding="utf-8"?>
<worksheet xmlns="http://schemas.openxmlformats.org/spreadsheetml/2006/main" xmlns:r="http://schemas.openxmlformats.org/officeDocument/2006/relationships">
  <sheetPr codeName="Sheet6"/>
  <dimension ref="A1:BB56"/>
  <sheetViews>
    <sheetView showGridLines="0" showRowColHeaders="0" zoomScaleNormal="100" workbookViewId="0"/>
  </sheetViews>
  <sheetFormatPr defaultRowHeight="15"/>
  <cols>
    <col min="1" max="1" width="9.140625" style="72"/>
    <col min="2" max="2" width="27.5703125" style="72" customWidth="1"/>
    <col min="3" max="18" width="9.140625" style="72"/>
    <col min="19" max="20" width="17.140625" style="74" customWidth="1"/>
    <col min="21" max="16384" width="9.140625" style="72"/>
  </cols>
  <sheetData>
    <row r="1" spans="1:54">
      <c r="A1" s="74"/>
      <c r="S1" s="72"/>
      <c r="T1" s="72"/>
      <c r="Z1" s="76" t="b">
        <v>1</v>
      </c>
      <c r="BB1" s="76">
        <v>20</v>
      </c>
    </row>
    <row r="2" spans="1:54">
      <c r="S2" s="72"/>
      <c r="T2" s="72"/>
      <c r="Z2" s="76">
        <v>2</v>
      </c>
      <c r="BB2" s="76">
        <v>20</v>
      </c>
    </row>
    <row r="3" spans="1:54">
      <c r="S3" s="72"/>
      <c r="T3" s="72"/>
    </row>
    <row r="4" spans="1:54">
      <c r="S4" s="72"/>
      <c r="T4" s="72"/>
    </row>
    <row r="5" spans="1:54">
      <c r="S5" s="72"/>
      <c r="T5" s="72"/>
    </row>
    <row r="6" spans="1:54">
      <c r="S6" s="72"/>
      <c r="T6" s="72"/>
    </row>
    <row r="7" spans="1:54">
      <c r="S7" s="72"/>
      <c r="T7" s="72"/>
    </row>
    <row r="8" spans="1:54">
      <c r="S8" s="72"/>
      <c r="T8" s="72"/>
    </row>
    <row r="9" spans="1:54">
      <c r="S9" s="72"/>
      <c r="T9" s="72"/>
    </row>
    <row r="10" spans="1:54" ht="30.75" customHeight="1">
      <c r="B10" s="142" t="s">
        <v>191</v>
      </c>
      <c r="S10" s="72"/>
      <c r="T10" s="72"/>
    </row>
    <row r="11" spans="1:54">
      <c r="B11" s="4" t="s">
        <v>193</v>
      </c>
      <c r="S11" s="72"/>
      <c r="T11" s="72"/>
    </row>
    <row r="12" spans="1:54">
      <c r="S12" s="72"/>
      <c r="T12" s="72"/>
    </row>
    <row r="13" spans="1:54" ht="18.75">
      <c r="B13" s="73" t="s">
        <v>94</v>
      </c>
      <c r="S13" s="72"/>
      <c r="T13" s="72"/>
    </row>
    <row r="14" spans="1:54">
      <c r="S14" s="72"/>
      <c r="T14" s="72"/>
    </row>
    <row r="15" spans="1:54" ht="23.25">
      <c r="B15" s="2" t="s">
        <v>13</v>
      </c>
      <c r="E15" s="74"/>
      <c r="S15" s="75"/>
      <c r="T15" s="75"/>
    </row>
    <row r="16" spans="1:54" ht="18.75">
      <c r="B16" s="1" t="s">
        <v>91</v>
      </c>
      <c r="C16" s="99">
        <v>30</v>
      </c>
      <c r="D16" s="5" t="str">
        <f>Calculator!$Z$1</f>
        <v>feet</v>
      </c>
    </row>
    <row r="17" spans="2:5" ht="18.75">
      <c r="B17" s="1" t="s">
        <v>92</v>
      </c>
      <c r="C17" s="99">
        <v>0</v>
      </c>
      <c r="D17" s="5" t="str">
        <f>Calculator!$Z$1</f>
        <v>feet</v>
      </c>
    </row>
    <row r="18" spans="2:5" ht="18.75">
      <c r="B18" s="1" t="s">
        <v>93</v>
      </c>
      <c r="C18" s="99">
        <v>0</v>
      </c>
      <c r="D18" s="5" t="str">
        <f>Calculator!$Z$1</f>
        <v>feet</v>
      </c>
    </row>
    <row r="19" spans="2:5" ht="18.75">
      <c r="B19" s="148" t="s">
        <v>100</v>
      </c>
      <c r="C19" s="155" t="s">
        <v>101</v>
      </c>
      <c r="D19" s="156"/>
    </row>
    <row r="20" spans="2:5" ht="18.75">
      <c r="B20" s="148" t="s">
        <v>97</v>
      </c>
      <c r="C20" s="149">
        <v>128</v>
      </c>
      <c r="D20" s="156"/>
    </row>
    <row r="21" spans="2:5" ht="18.75">
      <c r="B21" s="148" t="s">
        <v>98</v>
      </c>
      <c r="C21" s="149">
        <f>C22*2</f>
        <v>1000</v>
      </c>
      <c r="D21" s="156"/>
    </row>
    <row r="22" spans="2:5" ht="18.75">
      <c r="B22" s="148" t="s">
        <v>149</v>
      </c>
      <c r="C22" s="158">
        <v>500</v>
      </c>
      <c r="D22" s="148" t="s">
        <v>32</v>
      </c>
    </row>
    <row r="23" spans="2:5" ht="18.75">
      <c r="B23" s="148" t="s">
        <v>102</v>
      </c>
      <c r="C23" s="152">
        <f>C21/C20</f>
        <v>7.8125</v>
      </c>
      <c r="D23" s="148" t="s">
        <v>32</v>
      </c>
    </row>
    <row r="24" spans="2:5" ht="18.75">
      <c r="B24" s="148" t="s">
        <v>104</v>
      </c>
      <c r="C24" s="157"/>
      <c r="D24" s="157" t="str">
        <f>IF(Z1=TRUE,"Yes**","No**")</f>
        <v>Yes**</v>
      </c>
    </row>
    <row r="25" spans="2:5" ht="18.75">
      <c r="B25" s="148" t="s">
        <v>120</v>
      </c>
    </row>
    <row r="26" spans="2:5">
      <c r="B26" s="74"/>
    </row>
    <row r="27" spans="2:5">
      <c r="B27" s="74"/>
    </row>
    <row r="28" spans="2:5">
      <c r="B28" s="74"/>
    </row>
    <row r="30" spans="2:5" ht="18.75">
      <c r="C30" s="51"/>
    </row>
    <row r="31" spans="2:5">
      <c r="E31" s="74"/>
    </row>
    <row r="32" spans="2:5">
      <c r="E32" s="74"/>
    </row>
    <row r="33" spans="2:2" ht="60">
      <c r="B33" s="154" t="str">
        <f>IF(Z1=TRUE,"**Inverse Square Law will result in error if one of the source location is too close to the listener","**Inverse Square law is not included, listener should be in farfield")</f>
        <v>**Inverse Square Law will result in error if one of the source location is too close to the listener</v>
      </c>
    </row>
    <row r="36" spans="2:2" ht="18.75">
      <c r="B36" s="84" t="s">
        <v>160</v>
      </c>
    </row>
    <row r="37" spans="2:2" ht="18.75">
      <c r="B37" s="84" t="s">
        <v>115</v>
      </c>
    </row>
    <row r="38" spans="2:2" ht="18.75">
      <c r="B38" s="84" t="s">
        <v>140</v>
      </c>
    </row>
    <row r="39" spans="2:2" ht="18.75">
      <c r="B39" s="84" t="s">
        <v>122</v>
      </c>
    </row>
    <row r="54" spans="6:6">
      <c r="F54" s="72" t="s">
        <v>121</v>
      </c>
    </row>
    <row r="55" spans="6:6" ht="18.75">
      <c r="F55" s="51" t="str">
        <f>IF($C$20=256,"Calculation time may exceed 20sec",IF($C$20=512,"Calculation time may exceed 1min",""))</f>
        <v/>
      </c>
    </row>
    <row r="56" spans="6:6" ht="18.75">
      <c r="F56" s="51"/>
    </row>
  </sheetData>
  <sheetProtection password="F105" sheet="1" objects="1" scenarios="1" selectLockedCells="1"/>
  <hyperlinks>
    <hyperlink ref="B38" location="'Quick Start'!A1" display="Quick Start Spreadsheet"/>
    <hyperlink ref="B39" location="'Notes and Instructions'!A1" display="Notes and Instructions"/>
    <hyperlink ref="B37" location="Calculator!A1" display="Calculator Spreadsheet"/>
    <hyperlink ref="B36" location="Info!A1" display="Informational Article"/>
  </hyperlinks>
  <pageMargins left="0.7" right="0.7" top="0.75" bottom="0.75" header="0.3" footer="0.3"/>
  <pageSetup orientation="portrait" r:id="rId1"/>
  <drawing r:id="rId2"/>
  <legacyDrawing r:id="rId3"/>
  <controls>
    <control shapeId="7179" r:id="rId4" name="SpinButton2"/>
    <control shapeId="7178" r:id="rId5" name="SpinButton1"/>
    <control shapeId="7173" r:id="rId6" name="OptionButton2"/>
    <control shapeId="7172" r:id="rId7" name="OptionButton1"/>
    <control shapeId="7170" r:id="rId8" name="CheckBox1"/>
    <control shapeId="7169" r:id="rId9" name="CommandButton1"/>
    <control shapeId="7174" r:id="rId10" name="OptionButton3"/>
    <control shapeId="7175" r:id="rId11" name="OptionButton4"/>
    <control shapeId="7176" r:id="rId12" name="OptionButton5"/>
    <control shapeId="7177" r:id="rId13" name="OptionButton6"/>
  </controls>
</worksheet>
</file>

<file path=xl/worksheets/sheet4.xml><?xml version="1.0" encoding="utf-8"?>
<worksheet xmlns="http://schemas.openxmlformats.org/spreadsheetml/2006/main" xmlns:r="http://schemas.openxmlformats.org/officeDocument/2006/relationships">
  <sheetPr codeName="Sheet4"/>
  <dimension ref="A1:AB363"/>
  <sheetViews>
    <sheetView showGridLines="0" showRowColHeaders="0" zoomScaleNormal="100" workbookViewId="0"/>
  </sheetViews>
  <sheetFormatPr defaultRowHeight="12.75"/>
  <cols>
    <col min="1" max="2" width="9.140625" style="21"/>
    <col min="3" max="3" width="19.85546875" style="21" customWidth="1"/>
    <col min="4" max="10" width="9.140625" style="21"/>
    <col min="11" max="11" width="23.5703125" style="21" customWidth="1"/>
    <col min="12" max="15" width="9.140625" style="21"/>
    <col min="16" max="16" width="29" style="21" customWidth="1"/>
    <col min="17" max="17" width="25.85546875" style="21" customWidth="1"/>
    <col min="18" max="20" width="9.140625" style="21"/>
    <col min="21" max="21" width="9.28515625" style="21" bestFit="1" customWidth="1"/>
    <col min="22" max="22" width="11.85546875" style="21" bestFit="1" customWidth="1"/>
    <col min="23" max="24" width="11.7109375" style="21" bestFit="1" customWidth="1"/>
    <col min="25" max="25" width="9.140625" style="21"/>
    <col min="26" max="26" width="10.42578125" style="21" bestFit="1" customWidth="1"/>
    <col min="27" max="16384" width="9.140625" style="21"/>
  </cols>
  <sheetData>
    <row r="1" spans="1:26" ht="26.25" customHeight="1">
      <c r="A1" s="30" t="s">
        <v>75</v>
      </c>
      <c r="Q1" s="25" t="s">
        <v>61</v>
      </c>
      <c r="R1" s="25">
        <f>D5*(PI())/180</f>
        <v>0</v>
      </c>
      <c r="S1" s="25"/>
      <c r="T1" s="22"/>
      <c r="U1" s="26" t="s">
        <v>62</v>
      </c>
      <c r="V1" s="26" t="s">
        <v>63</v>
      </c>
      <c r="W1" s="26" t="s">
        <v>64</v>
      </c>
      <c r="X1" s="25" t="s">
        <v>73</v>
      </c>
      <c r="Y1" s="25"/>
      <c r="Z1" s="26" t="s">
        <v>65</v>
      </c>
    </row>
    <row r="2" spans="1:26" ht="13.5" customHeight="1">
      <c r="A2" s="23" t="s">
        <v>66</v>
      </c>
      <c r="Q2" s="25" t="s">
        <v>67</v>
      </c>
      <c r="R2" s="25">
        <f>1/D4</f>
        <v>0.01</v>
      </c>
      <c r="S2" s="25"/>
      <c r="T2" s="22"/>
      <c r="U2" s="27">
        <v>0</v>
      </c>
      <c r="V2" s="25">
        <f>(U2/360)*R$2</f>
        <v>0</v>
      </c>
      <c r="W2" s="25">
        <f>SIN((((2*PI())*$D$4)*($V2-($D$6/1000)))+$R$1)</f>
        <v>0</v>
      </c>
      <c r="X2" s="25">
        <f>SIN((((2*PI())*$F$4)*($V2-($F$6/1000)))+$R$3)</f>
        <v>0</v>
      </c>
      <c r="Y2" s="25"/>
      <c r="Z2" s="28">
        <f>1000*($U2/360)*$R$2</f>
        <v>0</v>
      </c>
    </row>
    <row r="3" spans="1:26">
      <c r="A3" s="23" t="s">
        <v>76</v>
      </c>
      <c r="Q3" s="25" t="s">
        <v>72</v>
      </c>
      <c r="R3" s="25">
        <f>F5*(PI())/180</f>
        <v>0</v>
      </c>
      <c r="S3" s="25"/>
      <c r="T3" s="22"/>
      <c r="U3" s="25">
        <v>1</v>
      </c>
      <c r="V3" s="25">
        <f t="shared" ref="V3:V66" si="0">(U3/360)*R$2</f>
        <v>2.7777777777777779E-5</v>
      </c>
      <c r="W3" s="25">
        <f t="shared" ref="W3:W66" si="1">SIN((((2*PI())*$D$4)*($V3-($D$6/1000)))+$R$1)</f>
        <v>1.7452406437283512E-2</v>
      </c>
      <c r="X3" s="25">
        <f t="shared" ref="X3:X66" si="2">SIN((((2*PI())*$F$4)*($V3-($F$6/1000)))+$R$3)</f>
        <v>1.7452406437283512E-2</v>
      </c>
      <c r="Y3" s="25"/>
      <c r="Z3" s="28">
        <f t="shared" ref="Z3:Z66" si="3">1000*($U3/360)*$R$2</f>
        <v>2.7777777777777776E-2</v>
      </c>
    </row>
    <row r="4" spans="1:26">
      <c r="C4" s="23" t="s">
        <v>68</v>
      </c>
      <c r="D4" s="31">
        <v>100</v>
      </c>
      <c r="E4" s="23" t="s">
        <v>32</v>
      </c>
      <c r="F4" s="32">
        <v>100</v>
      </c>
      <c r="G4" s="23" t="s">
        <v>32</v>
      </c>
      <c r="Q4" s="25" t="s">
        <v>74</v>
      </c>
      <c r="R4" s="25">
        <f>1/F4</f>
        <v>0.01</v>
      </c>
      <c r="S4" s="25"/>
      <c r="T4" s="22"/>
      <c r="U4" s="25">
        <f>U3+1</f>
        <v>2</v>
      </c>
      <c r="V4" s="25">
        <f t="shared" si="0"/>
        <v>5.5555555555555558E-5</v>
      </c>
      <c r="W4" s="25">
        <f t="shared" si="1"/>
        <v>3.4899496702500969E-2</v>
      </c>
      <c r="X4" s="25">
        <f t="shared" si="2"/>
        <v>3.4899496702500969E-2</v>
      </c>
      <c r="Y4" s="25"/>
      <c r="Z4" s="28">
        <f t="shared" si="3"/>
        <v>5.5555555555555552E-2</v>
      </c>
    </row>
    <row r="5" spans="1:26">
      <c r="C5" s="23" t="s">
        <v>69</v>
      </c>
      <c r="D5" s="31">
        <v>0</v>
      </c>
      <c r="E5" s="23" t="s">
        <v>11</v>
      </c>
      <c r="F5" s="32">
        <v>0</v>
      </c>
      <c r="G5" s="23" t="s">
        <v>11</v>
      </c>
      <c r="Q5" s="25"/>
      <c r="R5" s="25"/>
      <c r="S5" s="25"/>
      <c r="T5" s="22"/>
      <c r="U5" s="25">
        <f t="shared" ref="U5:U68" si="4">U4+1</f>
        <v>3</v>
      </c>
      <c r="V5" s="25">
        <f t="shared" si="0"/>
        <v>8.3333333333333331E-5</v>
      </c>
      <c r="W5" s="25">
        <f t="shared" si="1"/>
        <v>5.2335956242943828E-2</v>
      </c>
      <c r="X5" s="25">
        <f t="shared" si="2"/>
        <v>5.2335956242943828E-2</v>
      </c>
      <c r="Y5" s="25"/>
      <c r="Z5" s="28">
        <f t="shared" si="3"/>
        <v>8.3333333333333343E-2</v>
      </c>
    </row>
    <row r="6" spans="1:26">
      <c r="C6" s="23" t="s">
        <v>70</v>
      </c>
      <c r="D6" s="31">
        <v>0</v>
      </c>
      <c r="E6" s="23" t="s">
        <v>71</v>
      </c>
      <c r="F6" s="32">
        <v>0</v>
      </c>
      <c r="G6" s="23" t="s">
        <v>71</v>
      </c>
      <c r="Q6" s="25"/>
      <c r="R6" s="25"/>
      <c r="S6" s="25"/>
      <c r="T6" s="22"/>
      <c r="U6" s="25">
        <f t="shared" si="4"/>
        <v>4</v>
      </c>
      <c r="V6" s="25">
        <f t="shared" si="0"/>
        <v>1.1111111111111112E-4</v>
      </c>
      <c r="W6" s="25">
        <f t="shared" si="1"/>
        <v>6.9756473744125302E-2</v>
      </c>
      <c r="X6" s="25">
        <f t="shared" si="2"/>
        <v>6.9756473744125302E-2</v>
      </c>
      <c r="Y6" s="25"/>
      <c r="Z6" s="28">
        <f t="shared" si="3"/>
        <v>0.1111111111111111</v>
      </c>
    </row>
    <row r="7" spans="1:26">
      <c r="D7" s="33">
        <v>1</v>
      </c>
      <c r="F7" s="33">
        <v>2</v>
      </c>
      <c r="Q7" s="25"/>
      <c r="R7" s="25"/>
      <c r="S7" s="25"/>
      <c r="T7" s="22"/>
      <c r="U7" s="25">
        <f t="shared" si="4"/>
        <v>5</v>
      </c>
      <c r="V7" s="25">
        <f t="shared" si="0"/>
        <v>1.3888888888888889E-4</v>
      </c>
      <c r="W7" s="25">
        <f t="shared" si="1"/>
        <v>8.7155742747658166E-2</v>
      </c>
      <c r="X7" s="25">
        <f t="shared" si="2"/>
        <v>8.7155742747658166E-2</v>
      </c>
      <c r="Y7" s="25"/>
      <c r="Z7" s="28">
        <f t="shared" si="3"/>
        <v>0.13888888888888887</v>
      </c>
    </row>
    <row r="8" spans="1:26">
      <c r="C8" s="23"/>
      <c r="Q8" s="22"/>
      <c r="R8" s="22"/>
      <c r="S8" s="22"/>
      <c r="T8" s="22"/>
      <c r="U8" s="25">
        <f t="shared" si="4"/>
        <v>6</v>
      </c>
      <c r="V8" s="25">
        <f t="shared" si="0"/>
        <v>1.6666666666666666E-4</v>
      </c>
      <c r="W8" s="25">
        <f t="shared" si="1"/>
        <v>0.10452846326765346</v>
      </c>
      <c r="X8" s="25">
        <f t="shared" si="2"/>
        <v>0.10452846326765346</v>
      </c>
      <c r="Y8" s="25"/>
      <c r="Z8" s="28">
        <f t="shared" si="3"/>
        <v>0.16666666666666669</v>
      </c>
    </row>
    <row r="9" spans="1:26">
      <c r="C9" s="23" t="s">
        <v>85</v>
      </c>
      <c r="Q9" s="22"/>
      <c r="R9" s="22"/>
      <c r="S9" s="22"/>
      <c r="T9" s="22"/>
      <c r="U9" s="25">
        <f t="shared" si="4"/>
        <v>7</v>
      </c>
      <c r="V9" s="25">
        <f t="shared" si="0"/>
        <v>1.9444444444444446E-4</v>
      </c>
      <c r="W9" s="25">
        <f t="shared" si="1"/>
        <v>0.12186934340514749</v>
      </c>
      <c r="X9" s="25">
        <f t="shared" si="2"/>
        <v>0.12186934340514749</v>
      </c>
      <c r="Y9" s="25"/>
      <c r="Z9" s="28">
        <f t="shared" si="3"/>
        <v>0.19444444444444448</v>
      </c>
    </row>
    <row r="10" spans="1:26">
      <c r="Q10" s="22"/>
      <c r="R10" s="22"/>
      <c r="S10" s="22"/>
      <c r="T10" s="22"/>
      <c r="U10" s="25">
        <f t="shared" si="4"/>
        <v>8</v>
      </c>
      <c r="V10" s="25">
        <f t="shared" si="0"/>
        <v>2.2222222222222223E-4</v>
      </c>
      <c r="W10" s="25">
        <f t="shared" si="1"/>
        <v>0.13917310096006544</v>
      </c>
      <c r="X10" s="25">
        <f t="shared" si="2"/>
        <v>0.13917310096006544</v>
      </c>
      <c r="Y10" s="25"/>
      <c r="Z10" s="28">
        <f t="shared" si="3"/>
        <v>0.22222222222222221</v>
      </c>
    </row>
    <row r="11" spans="1:26">
      <c r="Q11" s="22"/>
      <c r="R11" s="22"/>
      <c r="S11" s="22"/>
      <c r="T11" s="22"/>
      <c r="U11" s="25">
        <f t="shared" si="4"/>
        <v>9</v>
      </c>
      <c r="V11" s="25">
        <f t="shared" si="0"/>
        <v>2.5000000000000001E-4</v>
      </c>
      <c r="W11" s="25">
        <f t="shared" si="1"/>
        <v>0.15643446504023087</v>
      </c>
      <c r="X11" s="25">
        <f t="shared" si="2"/>
        <v>0.15643446504023087</v>
      </c>
      <c r="Y11" s="25"/>
      <c r="Z11" s="28">
        <f t="shared" si="3"/>
        <v>0.25</v>
      </c>
    </row>
    <row r="12" spans="1:26">
      <c r="Q12" s="22"/>
      <c r="R12" s="22"/>
      <c r="S12" s="22"/>
      <c r="T12" s="22"/>
      <c r="U12" s="25">
        <f t="shared" si="4"/>
        <v>10</v>
      </c>
      <c r="V12" s="25">
        <f t="shared" si="0"/>
        <v>2.7777777777777778E-4</v>
      </c>
      <c r="W12" s="25">
        <f t="shared" si="1"/>
        <v>0.17364817766693033</v>
      </c>
      <c r="X12" s="25">
        <f t="shared" si="2"/>
        <v>0.17364817766693033</v>
      </c>
      <c r="Y12" s="25"/>
      <c r="Z12" s="28">
        <f t="shared" si="3"/>
        <v>0.27777777777777773</v>
      </c>
    </row>
    <row r="13" spans="1:26">
      <c r="Q13" s="22"/>
      <c r="R13" s="22"/>
      <c r="S13" s="22"/>
      <c r="T13" s="22"/>
      <c r="U13" s="25">
        <f t="shared" si="4"/>
        <v>11</v>
      </c>
      <c r="V13" s="25">
        <f t="shared" si="0"/>
        <v>3.0555555555555555E-4</v>
      </c>
      <c r="W13" s="25">
        <f t="shared" si="1"/>
        <v>0.1908089953765448</v>
      </c>
      <c r="X13" s="25">
        <f t="shared" si="2"/>
        <v>0.1908089953765448</v>
      </c>
      <c r="Y13" s="25"/>
      <c r="Z13" s="28">
        <f t="shared" si="3"/>
        <v>0.30555555555555552</v>
      </c>
    </row>
    <row r="14" spans="1:26">
      <c r="Q14" s="22"/>
      <c r="R14" s="22"/>
      <c r="S14" s="22"/>
      <c r="T14" s="22"/>
      <c r="U14" s="25">
        <f t="shared" si="4"/>
        <v>12</v>
      </c>
      <c r="V14" s="25">
        <f t="shared" si="0"/>
        <v>3.3333333333333332E-4</v>
      </c>
      <c r="W14" s="25">
        <f t="shared" si="1"/>
        <v>0.20791169081775931</v>
      </c>
      <c r="X14" s="25">
        <f t="shared" si="2"/>
        <v>0.20791169081775931</v>
      </c>
      <c r="Y14" s="25"/>
      <c r="Z14" s="28">
        <f t="shared" si="3"/>
        <v>0.33333333333333337</v>
      </c>
    </row>
    <row r="15" spans="1:26">
      <c r="Q15" s="22"/>
      <c r="R15" s="22"/>
      <c r="S15" s="22"/>
      <c r="T15" s="22"/>
      <c r="U15" s="25">
        <f t="shared" si="4"/>
        <v>13</v>
      </c>
      <c r="V15" s="25">
        <f t="shared" si="0"/>
        <v>3.6111111111111109E-4</v>
      </c>
      <c r="W15" s="25">
        <f t="shared" si="1"/>
        <v>0.22495105434386498</v>
      </c>
      <c r="X15" s="25">
        <f t="shared" si="2"/>
        <v>0.22495105434386498</v>
      </c>
      <c r="Y15" s="25"/>
      <c r="Z15" s="28">
        <f t="shared" si="3"/>
        <v>0.3611111111111111</v>
      </c>
    </row>
    <row r="16" spans="1:26">
      <c r="Q16" s="22"/>
      <c r="R16" s="22"/>
      <c r="S16" s="22"/>
      <c r="T16" s="22"/>
      <c r="U16" s="25">
        <f t="shared" si="4"/>
        <v>14</v>
      </c>
      <c r="V16" s="25">
        <f t="shared" si="0"/>
        <v>3.8888888888888892E-4</v>
      </c>
      <c r="W16" s="25">
        <f t="shared" si="1"/>
        <v>0.24192189559966776</v>
      </c>
      <c r="X16" s="25">
        <f t="shared" si="2"/>
        <v>0.24192189559966776</v>
      </c>
      <c r="Y16" s="25"/>
      <c r="Z16" s="28">
        <f t="shared" si="3"/>
        <v>0.38888888888888895</v>
      </c>
    </row>
    <row r="17" spans="17:26">
      <c r="Q17" s="22"/>
      <c r="R17" s="22"/>
      <c r="S17" s="22"/>
      <c r="T17" s="22"/>
      <c r="U17" s="25">
        <f t="shared" si="4"/>
        <v>15</v>
      </c>
      <c r="V17" s="25">
        <f t="shared" si="0"/>
        <v>4.1666666666666664E-4</v>
      </c>
      <c r="W17" s="25">
        <f t="shared" si="1"/>
        <v>0.25881904510252074</v>
      </c>
      <c r="X17" s="25">
        <f t="shared" si="2"/>
        <v>0.25881904510252074</v>
      </c>
      <c r="Y17" s="25"/>
      <c r="Z17" s="28">
        <f t="shared" si="3"/>
        <v>0.41666666666666663</v>
      </c>
    </row>
    <row r="18" spans="17:26">
      <c r="Q18" s="22"/>
      <c r="R18" s="22"/>
      <c r="S18" s="22"/>
      <c r="T18" s="22"/>
      <c r="U18" s="25">
        <f t="shared" si="4"/>
        <v>16</v>
      </c>
      <c r="V18" s="25">
        <f t="shared" si="0"/>
        <v>4.4444444444444447E-4</v>
      </c>
      <c r="W18" s="25">
        <f t="shared" si="1"/>
        <v>0.27563735581699916</v>
      </c>
      <c r="X18" s="25">
        <f t="shared" si="2"/>
        <v>0.27563735581699916</v>
      </c>
      <c r="Y18" s="25"/>
      <c r="Z18" s="28">
        <f t="shared" si="3"/>
        <v>0.44444444444444442</v>
      </c>
    </row>
    <row r="19" spans="17:26">
      <c r="Q19" s="22"/>
      <c r="R19" s="22"/>
      <c r="S19" s="22"/>
      <c r="T19" s="22"/>
      <c r="U19" s="25">
        <f t="shared" si="4"/>
        <v>17</v>
      </c>
      <c r="V19" s="25">
        <f t="shared" si="0"/>
        <v>4.7222222222222224E-4</v>
      </c>
      <c r="W19" s="25">
        <f t="shared" si="1"/>
        <v>0.29237170472273677</v>
      </c>
      <c r="X19" s="25">
        <f t="shared" si="2"/>
        <v>0.29237170472273677</v>
      </c>
      <c r="Y19" s="25"/>
      <c r="Z19" s="28">
        <f t="shared" si="3"/>
        <v>0.47222222222222221</v>
      </c>
    </row>
    <row r="20" spans="17:26">
      <c r="Q20" s="22"/>
      <c r="R20" s="22"/>
      <c r="S20" s="22"/>
      <c r="T20" s="22"/>
      <c r="U20" s="25">
        <f t="shared" si="4"/>
        <v>18</v>
      </c>
      <c r="V20" s="25">
        <f t="shared" si="0"/>
        <v>5.0000000000000001E-4</v>
      </c>
      <c r="W20" s="25">
        <f t="shared" si="1"/>
        <v>0.3090169943749474</v>
      </c>
      <c r="X20" s="25">
        <f t="shared" si="2"/>
        <v>0.3090169943749474</v>
      </c>
      <c r="Y20" s="25"/>
      <c r="Z20" s="28">
        <f t="shared" si="3"/>
        <v>0.5</v>
      </c>
    </row>
    <row r="21" spans="17:26">
      <c r="Q21" s="22"/>
      <c r="R21" s="22"/>
      <c r="S21" s="22"/>
      <c r="T21" s="22"/>
      <c r="U21" s="25">
        <f t="shared" si="4"/>
        <v>19</v>
      </c>
      <c r="V21" s="25">
        <f t="shared" si="0"/>
        <v>5.2777777777777784E-4</v>
      </c>
      <c r="W21" s="25">
        <f t="shared" si="1"/>
        <v>0.3255681544571567</v>
      </c>
      <c r="X21" s="25">
        <f t="shared" si="2"/>
        <v>0.3255681544571567</v>
      </c>
      <c r="Y21" s="25"/>
      <c r="Z21" s="28">
        <f t="shared" si="3"/>
        <v>0.52777777777777779</v>
      </c>
    </row>
    <row r="22" spans="17:26">
      <c r="Q22" s="22"/>
      <c r="R22" s="22"/>
      <c r="S22" s="22"/>
      <c r="T22" s="22"/>
      <c r="U22" s="25">
        <f t="shared" si="4"/>
        <v>20</v>
      </c>
      <c r="V22" s="25">
        <f t="shared" si="0"/>
        <v>5.5555555555555556E-4</v>
      </c>
      <c r="W22" s="25">
        <f t="shared" si="1"/>
        <v>0.34202014332566871</v>
      </c>
      <c r="X22" s="25">
        <f t="shared" si="2"/>
        <v>0.34202014332566871</v>
      </c>
      <c r="Y22" s="25"/>
      <c r="Z22" s="28">
        <f t="shared" si="3"/>
        <v>0.55555555555555547</v>
      </c>
    </row>
    <row r="23" spans="17:26">
      <c r="Q23" s="22"/>
      <c r="R23" s="22"/>
      <c r="S23" s="22"/>
      <c r="T23" s="22"/>
      <c r="U23" s="25">
        <f t="shared" si="4"/>
        <v>21</v>
      </c>
      <c r="V23" s="25">
        <f t="shared" si="0"/>
        <v>5.8333333333333338E-4</v>
      </c>
      <c r="W23" s="25">
        <f t="shared" si="1"/>
        <v>0.35836794954530032</v>
      </c>
      <c r="X23" s="25">
        <f t="shared" si="2"/>
        <v>0.35836794954530032</v>
      </c>
      <c r="Y23" s="25"/>
      <c r="Z23" s="28">
        <f t="shared" si="3"/>
        <v>0.58333333333333337</v>
      </c>
    </row>
    <row r="24" spans="17:26">
      <c r="Q24" s="22"/>
      <c r="R24" s="22"/>
      <c r="S24" s="22"/>
      <c r="T24" s="22"/>
      <c r="U24" s="25">
        <f t="shared" si="4"/>
        <v>22</v>
      </c>
      <c r="V24" s="25">
        <f t="shared" si="0"/>
        <v>6.111111111111111E-4</v>
      </c>
      <c r="W24" s="25">
        <f t="shared" si="1"/>
        <v>0.37460659341591201</v>
      </c>
      <c r="X24" s="25">
        <f t="shared" si="2"/>
        <v>0.37460659341591201</v>
      </c>
      <c r="Y24" s="25"/>
      <c r="Z24" s="28">
        <f t="shared" si="3"/>
        <v>0.61111111111111105</v>
      </c>
    </row>
    <row r="25" spans="17:26">
      <c r="Q25" s="22"/>
      <c r="R25" s="22"/>
      <c r="S25" s="22"/>
      <c r="T25" s="22"/>
      <c r="U25" s="25">
        <f t="shared" si="4"/>
        <v>23</v>
      </c>
      <c r="V25" s="25">
        <f t="shared" si="0"/>
        <v>6.3888888888888882E-4</v>
      </c>
      <c r="W25" s="25">
        <f t="shared" si="1"/>
        <v>0.39073112848927372</v>
      </c>
      <c r="X25" s="25">
        <f t="shared" si="2"/>
        <v>0.39073112848927372</v>
      </c>
      <c r="Y25" s="25"/>
      <c r="Z25" s="28">
        <f t="shared" si="3"/>
        <v>0.63888888888888884</v>
      </c>
    </row>
    <row r="26" spans="17:26">
      <c r="Q26" s="22"/>
      <c r="R26" s="22"/>
      <c r="S26" s="22"/>
      <c r="T26" s="22"/>
      <c r="U26" s="25">
        <f t="shared" si="4"/>
        <v>24</v>
      </c>
      <c r="V26" s="25">
        <f t="shared" si="0"/>
        <v>6.6666666666666664E-4</v>
      </c>
      <c r="W26" s="25">
        <f t="shared" si="1"/>
        <v>0.40673664307580015</v>
      </c>
      <c r="X26" s="25">
        <f t="shared" si="2"/>
        <v>0.40673664307580015</v>
      </c>
      <c r="Y26" s="25"/>
      <c r="Z26" s="28">
        <f t="shared" si="3"/>
        <v>0.66666666666666674</v>
      </c>
    </row>
    <row r="27" spans="17:26">
      <c r="Q27" s="22"/>
      <c r="R27" s="22"/>
      <c r="S27" s="22"/>
      <c r="T27" s="22"/>
      <c r="U27" s="25">
        <f t="shared" si="4"/>
        <v>25</v>
      </c>
      <c r="V27" s="25">
        <f t="shared" si="0"/>
        <v>6.9444444444444447E-4</v>
      </c>
      <c r="W27" s="25">
        <f t="shared" si="1"/>
        <v>0.4226182617406995</v>
      </c>
      <c r="X27" s="25">
        <f t="shared" si="2"/>
        <v>0.4226182617406995</v>
      </c>
      <c r="Y27" s="25"/>
      <c r="Z27" s="28">
        <f t="shared" si="3"/>
        <v>0.69444444444444442</v>
      </c>
    </row>
    <row r="28" spans="17:26">
      <c r="Q28" s="22"/>
      <c r="R28" s="22"/>
      <c r="S28" s="22"/>
      <c r="T28" s="22"/>
      <c r="U28" s="25">
        <f t="shared" si="4"/>
        <v>26</v>
      </c>
      <c r="V28" s="25">
        <f t="shared" si="0"/>
        <v>7.2222222222222219E-4</v>
      </c>
      <c r="W28" s="25">
        <f t="shared" si="1"/>
        <v>0.4383711467890774</v>
      </c>
      <c r="X28" s="25">
        <f t="shared" si="2"/>
        <v>0.4383711467890774</v>
      </c>
      <c r="Y28" s="25"/>
      <c r="Z28" s="28">
        <f t="shared" si="3"/>
        <v>0.72222222222222221</v>
      </c>
    </row>
    <row r="29" spans="17:26">
      <c r="Q29" s="22"/>
      <c r="R29" s="22"/>
      <c r="S29" s="22"/>
      <c r="T29" s="22"/>
      <c r="U29" s="25">
        <f t="shared" si="4"/>
        <v>27</v>
      </c>
      <c r="V29" s="25">
        <f t="shared" si="0"/>
        <v>7.5000000000000002E-4</v>
      </c>
      <c r="W29" s="25">
        <f t="shared" si="1"/>
        <v>0.4539904997395468</v>
      </c>
      <c r="X29" s="25">
        <f t="shared" si="2"/>
        <v>0.4539904997395468</v>
      </c>
      <c r="Y29" s="25"/>
      <c r="Z29" s="28">
        <f t="shared" si="3"/>
        <v>0.75</v>
      </c>
    </row>
    <row r="30" spans="17:26">
      <c r="Q30" s="22"/>
      <c r="R30" s="22"/>
      <c r="S30" s="22"/>
      <c r="T30" s="22"/>
      <c r="U30" s="25">
        <f t="shared" si="4"/>
        <v>28</v>
      </c>
      <c r="V30" s="25">
        <f t="shared" si="0"/>
        <v>7.7777777777777784E-4</v>
      </c>
      <c r="W30" s="25">
        <f t="shared" si="1"/>
        <v>0.46947156278589081</v>
      </c>
      <c r="X30" s="25">
        <f t="shared" si="2"/>
        <v>0.46947156278589081</v>
      </c>
      <c r="Y30" s="25"/>
      <c r="Z30" s="28">
        <f t="shared" si="3"/>
        <v>0.7777777777777779</v>
      </c>
    </row>
    <row r="31" spans="17:26">
      <c r="Q31" s="22"/>
      <c r="R31" s="22"/>
      <c r="S31" s="22"/>
      <c r="T31" s="22"/>
      <c r="U31" s="25">
        <f t="shared" si="4"/>
        <v>29</v>
      </c>
      <c r="V31" s="25">
        <f t="shared" si="0"/>
        <v>8.0555555555555567E-4</v>
      </c>
      <c r="W31" s="25">
        <f t="shared" si="1"/>
        <v>0.48480962024633706</v>
      </c>
      <c r="X31" s="25">
        <f t="shared" si="2"/>
        <v>0.48480962024633706</v>
      </c>
      <c r="Y31" s="25"/>
      <c r="Z31" s="28">
        <f t="shared" si="3"/>
        <v>0.80555555555555558</v>
      </c>
    </row>
    <row r="32" spans="17:26">
      <c r="Q32" s="22"/>
      <c r="R32" s="22"/>
      <c r="S32" s="22"/>
      <c r="T32" s="22"/>
      <c r="U32" s="25">
        <f t="shared" si="4"/>
        <v>30</v>
      </c>
      <c r="V32" s="25">
        <f t="shared" si="0"/>
        <v>8.3333333333333328E-4</v>
      </c>
      <c r="W32" s="25">
        <f t="shared" si="1"/>
        <v>0.49999999999999994</v>
      </c>
      <c r="X32" s="25">
        <f t="shared" si="2"/>
        <v>0.49999999999999994</v>
      </c>
      <c r="Y32" s="25"/>
      <c r="Z32" s="28">
        <f t="shared" si="3"/>
        <v>0.83333333333333326</v>
      </c>
    </row>
    <row r="33" spans="11:26">
      <c r="Q33" s="22"/>
      <c r="R33" s="22"/>
      <c r="S33" s="22"/>
      <c r="T33" s="22"/>
      <c r="U33" s="25">
        <f t="shared" si="4"/>
        <v>31</v>
      </c>
      <c r="V33" s="25">
        <f t="shared" si="0"/>
        <v>8.611111111111111E-4</v>
      </c>
      <c r="W33" s="25">
        <f t="shared" si="1"/>
        <v>0.51503807491005416</v>
      </c>
      <c r="X33" s="25">
        <f t="shared" si="2"/>
        <v>0.51503807491005416</v>
      </c>
      <c r="Y33" s="25"/>
      <c r="Z33" s="28">
        <f t="shared" si="3"/>
        <v>0.86111111111111116</v>
      </c>
    </row>
    <row r="34" spans="11:26">
      <c r="Q34" s="22"/>
      <c r="R34" s="22"/>
      <c r="S34" s="22"/>
      <c r="T34" s="22"/>
      <c r="U34" s="25">
        <f t="shared" si="4"/>
        <v>32</v>
      </c>
      <c r="V34" s="25">
        <f t="shared" si="0"/>
        <v>8.8888888888888893E-4</v>
      </c>
      <c r="W34" s="25">
        <f t="shared" si="1"/>
        <v>0.5299192642332049</v>
      </c>
      <c r="X34" s="25">
        <f t="shared" si="2"/>
        <v>0.5299192642332049</v>
      </c>
      <c r="Y34" s="25"/>
      <c r="Z34" s="28">
        <f t="shared" si="3"/>
        <v>0.88888888888888884</v>
      </c>
    </row>
    <row r="35" spans="11:26">
      <c r="Q35" s="22"/>
      <c r="R35" s="22"/>
      <c r="S35" s="22"/>
      <c r="T35" s="22"/>
      <c r="U35" s="25">
        <f t="shared" si="4"/>
        <v>33</v>
      </c>
      <c r="V35" s="25">
        <f t="shared" si="0"/>
        <v>9.1666666666666665E-4</v>
      </c>
      <c r="W35" s="25">
        <f t="shared" si="1"/>
        <v>0.54463903501502708</v>
      </c>
      <c r="X35" s="25">
        <f t="shared" si="2"/>
        <v>0.54463903501502708</v>
      </c>
      <c r="Y35" s="25"/>
      <c r="Z35" s="28">
        <f t="shared" si="3"/>
        <v>0.91666666666666663</v>
      </c>
    </row>
    <row r="36" spans="11:26">
      <c r="Q36" s="22"/>
      <c r="R36" s="22"/>
      <c r="S36" s="22"/>
      <c r="T36" s="22"/>
      <c r="U36" s="25">
        <f t="shared" si="4"/>
        <v>34</v>
      </c>
      <c r="V36" s="25">
        <f t="shared" si="0"/>
        <v>9.4444444444444448E-4</v>
      </c>
      <c r="W36" s="25">
        <f t="shared" si="1"/>
        <v>0.5591929034707469</v>
      </c>
      <c r="X36" s="25">
        <f t="shared" si="2"/>
        <v>0.5591929034707469</v>
      </c>
      <c r="Y36" s="25"/>
      <c r="Z36" s="28">
        <f t="shared" si="3"/>
        <v>0.94444444444444442</v>
      </c>
    </row>
    <row r="37" spans="11:26">
      <c r="Q37" s="22"/>
      <c r="R37" s="22"/>
      <c r="S37" s="22"/>
      <c r="T37" s="22"/>
      <c r="U37" s="25">
        <f t="shared" si="4"/>
        <v>35</v>
      </c>
      <c r="V37" s="25">
        <f t="shared" si="0"/>
        <v>9.722222222222223E-4</v>
      </c>
      <c r="W37" s="25">
        <f t="shared" si="1"/>
        <v>0.57357643635104616</v>
      </c>
      <c r="X37" s="25">
        <f t="shared" si="2"/>
        <v>0.57357643635104616</v>
      </c>
      <c r="Y37" s="25"/>
      <c r="Z37" s="28">
        <f t="shared" si="3"/>
        <v>0.97222222222222232</v>
      </c>
    </row>
    <row r="38" spans="11:26">
      <c r="Q38" s="22"/>
      <c r="R38" s="22"/>
      <c r="S38" s="22"/>
      <c r="T38" s="22"/>
      <c r="U38" s="25">
        <f t="shared" si="4"/>
        <v>36</v>
      </c>
      <c r="V38" s="25">
        <f t="shared" si="0"/>
        <v>1E-3</v>
      </c>
      <c r="W38" s="25">
        <f t="shared" si="1"/>
        <v>0.58778525229247314</v>
      </c>
      <c r="X38" s="25">
        <f t="shared" si="2"/>
        <v>0.58778525229247314</v>
      </c>
      <c r="Y38" s="25"/>
      <c r="Z38" s="28">
        <f t="shared" si="3"/>
        <v>1</v>
      </c>
    </row>
    <row r="39" spans="11:26">
      <c r="Q39" s="22"/>
      <c r="R39" s="22"/>
      <c r="S39" s="22"/>
      <c r="T39" s="22"/>
      <c r="U39" s="25">
        <f t="shared" si="4"/>
        <v>37</v>
      </c>
      <c r="V39" s="25">
        <f t="shared" si="0"/>
        <v>1.0277777777777778E-3</v>
      </c>
      <c r="W39" s="25">
        <f t="shared" si="1"/>
        <v>0.60181502315204827</v>
      </c>
      <c r="X39" s="25">
        <f t="shared" si="2"/>
        <v>0.60181502315204827</v>
      </c>
      <c r="Y39" s="25"/>
      <c r="Z39" s="28">
        <f t="shared" si="3"/>
        <v>1.0277777777777777</v>
      </c>
    </row>
    <row r="40" spans="11:26">
      <c r="Q40" s="22"/>
      <c r="R40" s="22"/>
      <c r="S40" s="22"/>
      <c r="T40" s="22"/>
      <c r="U40" s="25">
        <f t="shared" si="4"/>
        <v>38</v>
      </c>
      <c r="V40" s="25">
        <f t="shared" si="0"/>
        <v>1.0555555555555557E-3</v>
      </c>
      <c r="W40" s="25">
        <f t="shared" si="1"/>
        <v>0.61566147532565829</v>
      </c>
      <c r="X40" s="25">
        <f t="shared" si="2"/>
        <v>0.61566147532565829</v>
      </c>
      <c r="Y40" s="25"/>
      <c r="Z40" s="28">
        <f t="shared" si="3"/>
        <v>1.0555555555555556</v>
      </c>
    </row>
    <row r="41" spans="11:26" ht="18.75">
      <c r="K41" s="83"/>
      <c r="Q41" s="22"/>
      <c r="R41" s="22"/>
      <c r="S41" s="22"/>
      <c r="T41" s="22"/>
      <c r="U41" s="25">
        <f t="shared" si="4"/>
        <v>39</v>
      </c>
      <c r="V41" s="25">
        <f t="shared" si="0"/>
        <v>1.0833333333333335E-3</v>
      </c>
      <c r="W41" s="25">
        <f t="shared" si="1"/>
        <v>0.62932039104983761</v>
      </c>
      <c r="X41" s="25">
        <f t="shared" si="2"/>
        <v>0.62932039104983761</v>
      </c>
      <c r="Y41" s="25"/>
      <c r="Z41" s="28">
        <f t="shared" si="3"/>
        <v>1.0833333333333335</v>
      </c>
    </row>
    <row r="42" spans="11:26" ht="18.75">
      <c r="K42" s="83"/>
      <c r="Q42" s="22"/>
      <c r="R42" s="22"/>
      <c r="S42" s="22"/>
      <c r="T42" s="22"/>
      <c r="U42" s="25">
        <f t="shared" si="4"/>
        <v>40</v>
      </c>
      <c r="V42" s="25">
        <f t="shared" si="0"/>
        <v>1.1111111111111111E-3</v>
      </c>
      <c r="W42" s="25">
        <f t="shared" si="1"/>
        <v>0.64278760968653925</v>
      </c>
      <c r="X42" s="25">
        <f t="shared" si="2"/>
        <v>0.64278760968653925</v>
      </c>
      <c r="Y42" s="25"/>
      <c r="Z42" s="28">
        <f t="shared" si="3"/>
        <v>1.1111111111111109</v>
      </c>
    </row>
    <row r="43" spans="11:26" ht="18.75">
      <c r="K43" s="83"/>
      <c r="Q43" s="22"/>
      <c r="R43" s="22"/>
      <c r="S43" s="22"/>
      <c r="T43" s="22"/>
      <c r="U43" s="25">
        <f t="shared" si="4"/>
        <v>41</v>
      </c>
      <c r="V43" s="25">
        <f t="shared" si="0"/>
        <v>1.1388888888888889E-3</v>
      </c>
      <c r="W43" s="25">
        <f t="shared" si="1"/>
        <v>0.65605902899050728</v>
      </c>
      <c r="X43" s="25">
        <f t="shared" si="2"/>
        <v>0.65605902899050728</v>
      </c>
      <c r="Y43" s="25"/>
      <c r="Z43" s="28">
        <f t="shared" si="3"/>
        <v>1.1388888888888888</v>
      </c>
    </row>
    <row r="44" spans="11:26" ht="18.75">
      <c r="K44" s="83"/>
      <c r="Q44" s="22"/>
      <c r="R44" s="22"/>
      <c r="S44" s="22"/>
      <c r="T44" s="22"/>
      <c r="U44" s="25">
        <f t="shared" si="4"/>
        <v>42</v>
      </c>
      <c r="V44" s="25">
        <f t="shared" si="0"/>
        <v>1.1666666666666668E-3</v>
      </c>
      <c r="W44" s="25">
        <f t="shared" si="1"/>
        <v>0.66913060635885835</v>
      </c>
      <c r="X44" s="25">
        <f t="shared" si="2"/>
        <v>0.66913060635885835</v>
      </c>
      <c r="Y44" s="25"/>
      <c r="Z44" s="28">
        <f t="shared" si="3"/>
        <v>1.1666666666666667</v>
      </c>
    </row>
    <row r="45" spans="11:26">
      <c r="Q45" s="22"/>
      <c r="R45" s="22"/>
      <c r="S45" s="22"/>
      <c r="T45" s="22"/>
      <c r="U45" s="25">
        <f t="shared" si="4"/>
        <v>43</v>
      </c>
      <c r="V45" s="25">
        <f t="shared" si="0"/>
        <v>1.1944444444444446E-3</v>
      </c>
      <c r="W45" s="25">
        <f t="shared" si="1"/>
        <v>0.68199836006249859</v>
      </c>
      <c r="X45" s="25">
        <f t="shared" si="2"/>
        <v>0.68199836006249859</v>
      </c>
      <c r="Y45" s="25"/>
      <c r="Z45" s="28">
        <f t="shared" si="3"/>
        <v>1.1944444444444446</v>
      </c>
    </row>
    <row r="46" spans="11:26">
      <c r="Q46" s="22"/>
      <c r="R46" s="22"/>
      <c r="S46" s="22"/>
      <c r="T46" s="22"/>
      <c r="U46" s="25">
        <f t="shared" si="4"/>
        <v>44</v>
      </c>
      <c r="V46" s="25">
        <f t="shared" si="0"/>
        <v>1.2222222222222222E-3</v>
      </c>
      <c r="W46" s="25">
        <f t="shared" si="1"/>
        <v>0.69465837045899725</v>
      </c>
      <c r="X46" s="25">
        <f t="shared" si="2"/>
        <v>0.69465837045899725</v>
      </c>
      <c r="Y46" s="25"/>
      <c r="Z46" s="28">
        <f t="shared" si="3"/>
        <v>1.2222222222222221</v>
      </c>
    </row>
    <row r="47" spans="11:26">
      <c r="Q47" s="22"/>
      <c r="R47" s="22"/>
      <c r="S47" s="22"/>
      <c r="T47" s="22"/>
      <c r="U47" s="25">
        <f t="shared" si="4"/>
        <v>45</v>
      </c>
      <c r="V47" s="25">
        <f t="shared" si="0"/>
        <v>1.25E-3</v>
      </c>
      <c r="W47" s="25">
        <f t="shared" si="1"/>
        <v>0.70710678118654746</v>
      </c>
      <c r="X47" s="25">
        <f t="shared" si="2"/>
        <v>0.70710678118654746</v>
      </c>
      <c r="Y47" s="25"/>
      <c r="Z47" s="28">
        <f t="shared" si="3"/>
        <v>1.25</v>
      </c>
    </row>
    <row r="48" spans="11:26">
      <c r="Q48" s="22"/>
      <c r="R48" s="22"/>
      <c r="S48" s="22"/>
      <c r="T48" s="22"/>
      <c r="U48" s="25">
        <f t="shared" si="4"/>
        <v>46</v>
      </c>
      <c r="V48" s="25">
        <f t="shared" si="0"/>
        <v>1.2777777777777776E-3</v>
      </c>
      <c r="W48" s="25">
        <f t="shared" si="1"/>
        <v>0.71933980033865108</v>
      </c>
      <c r="X48" s="25">
        <f t="shared" si="2"/>
        <v>0.71933980033865108</v>
      </c>
      <c r="Y48" s="25"/>
      <c r="Z48" s="28">
        <f t="shared" si="3"/>
        <v>1.2777777777777777</v>
      </c>
    </row>
    <row r="49" spans="17:26">
      <c r="Q49" s="22"/>
      <c r="R49" s="22"/>
      <c r="S49" s="22"/>
      <c r="T49" s="22"/>
      <c r="U49" s="25">
        <f t="shared" si="4"/>
        <v>47</v>
      </c>
      <c r="V49" s="25">
        <f t="shared" si="0"/>
        <v>1.3055555555555557E-3</v>
      </c>
      <c r="W49" s="25">
        <f t="shared" si="1"/>
        <v>0.73135370161917057</v>
      </c>
      <c r="X49" s="25">
        <f t="shared" si="2"/>
        <v>0.73135370161917057</v>
      </c>
      <c r="Y49" s="25"/>
      <c r="Z49" s="28">
        <f t="shared" si="3"/>
        <v>1.3055555555555558</v>
      </c>
    </row>
    <row r="50" spans="17:26">
      <c r="Q50" s="22"/>
      <c r="R50" s="22"/>
      <c r="S50" s="22"/>
      <c r="T50" s="22"/>
      <c r="U50" s="25">
        <f t="shared" si="4"/>
        <v>48</v>
      </c>
      <c r="V50" s="25">
        <f t="shared" si="0"/>
        <v>1.3333333333333333E-3</v>
      </c>
      <c r="W50" s="25">
        <f t="shared" si="1"/>
        <v>0.74314482547739413</v>
      </c>
      <c r="X50" s="25">
        <f t="shared" si="2"/>
        <v>0.74314482547739413</v>
      </c>
      <c r="Y50" s="25"/>
      <c r="Z50" s="28">
        <f t="shared" si="3"/>
        <v>1.3333333333333335</v>
      </c>
    </row>
    <row r="51" spans="17:26">
      <c r="Q51" s="22"/>
      <c r="R51" s="22"/>
      <c r="S51" s="22"/>
      <c r="T51" s="22"/>
      <c r="U51" s="25">
        <f t="shared" si="4"/>
        <v>49</v>
      </c>
      <c r="V51" s="25">
        <f t="shared" si="0"/>
        <v>1.3611111111111111E-3</v>
      </c>
      <c r="W51" s="25">
        <f t="shared" si="1"/>
        <v>0.75470958022277201</v>
      </c>
      <c r="X51" s="25">
        <f t="shared" si="2"/>
        <v>0.75470958022277201</v>
      </c>
      <c r="Y51" s="25"/>
      <c r="Z51" s="28">
        <f t="shared" si="3"/>
        <v>1.3611111111111109</v>
      </c>
    </row>
    <row r="52" spans="17:26">
      <c r="Q52" s="22"/>
      <c r="R52" s="22"/>
      <c r="S52" s="22"/>
      <c r="T52" s="22"/>
      <c r="U52" s="25">
        <f t="shared" si="4"/>
        <v>50</v>
      </c>
      <c r="V52" s="25">
        <f t="shared" si="0"/>
        <v>1.3888888888888889E-3</v>
      </c>
      <c r="W52" s="25">
        <f t="shared" si="1"/>
        <v>0.76604444311897812</v>
      </c>
      <c r="X52" s="25">
        <f t="shared" si="2"/>
        <v>0.76604444311897812</v>
      </c>
      <c r="Y52" s="25"/>
      <c r="Z52" s="28">
        <f t="shared" si="3"/>
        <v>1.3888888888888888</v>
      </c>
    </row>
    <row r="53" spans="17:26">
      <c r="Q53" s="22"/>
      <c r="R53" s="22"/>
      <c r="S53" s="22"/>
      <c r="T53" s="22"/>
      <c r="U53" s="25">
        <f t="shared" si="4"/>
        <v>51</v>
      </c>
      <c r="V53" s="25">
        <f t="shared" si="0"/>
        <v>1.4166666666666666E-3</v>
      </c>
      <c r="W53" s="25">
        <f t="shared" si="1"/>
        <v>0.77714596145697079</v>
      </c>
      <c r="X53" s="25">
        <f t="shared" si="2"/>
        <v>0.77714596145697079</v>
      </c>
      <c r="Y53" s="25"/>
      <c r="Z53" s="28">
        <f t="shared" si="3"/>
        <v>1.4166666666666665</v>
      </c>
    </row>
    <row r="54" spans="17:26">
      <c r="Q54" s="22"/>
      <c r="R54" s="22"/>
      <c r="S54" s="22"/>
      <c r="T54" s="22"/>
      <c r="U54" s="25">
        <f t="shared" si="4"/>
        <v>52</v>
      </c>
      <c r="V54" s="25">
        <f t="shared" si="0"/>
        <v>1.4444444444444444E-3</v>
      </c>
      <c r="W54" s="25">
        <f t="shared" si="1"/>
        <v>0.7880107536067219</v>
      </c>
      <c r="X54" s="25">
        <f t="shared" si="2"/>
        <v>0.7880107536067219</v>
      </c>
      <c r="Y54" s="25"/>
      <c r="Z54" s="28">
        <f t="shared" si="3"/>
        <v>1.4444444444444444</v>
      </c>
    </row>
    <row r="55" spans="17:26">
      <c r="Q55" s="22"/>
      <c r="R55" s="22"/>
      <c r="S55" s="22"/>
      <c r="T55" s="22"/>
      <c r="U55" s="25">
        <f t="shared" si="4"/>
        <v>53</v>
      </c>
      <c r="V55" s="25">
        <f t="shared" si="0"/>
        <v>1.4722222222222222E-3</v>
      </c>
      <c r="W55" s="25">
        <f t="shared" si="1"/>
        <v>0.79863551004729283</v>
      </c>
      <c r="X55" s="25">
        <f t="shared" si="2"/>
        <v>0.79863551004729283</v>
      </c>
      <c r="Y55" s="25"/>
      <c r="Z55" s="28">
        <f t="shared" si="3"/>
        <v>1.4722222222222223</v>
      </c>
    </row>
    <row r="56" spans="17:26">
      <c r="Q56" s="22"/>
      <c r="R56" s="22"/>
      <c r="S56" s="22"/>
      <c r="T56" s="22"/>
      <c r="U56" s="25">
        <f t="shared" si="4"/>
        <v>54</v>
      </c>
      <c r="V56" s="25">
        <f t="shared" si="0"/>
        <v>1.5E-3</v>
      </c>
      <c r="W56" s="25">
        <f t="shared" si="1"/>
        <v>0.80901699437494745</v>
      </c>
      <c r="X56" s="25">
        <f t="shared" si="2"/>
        <v>0.80901699437494745</v>
      </c>
      <c r="Y56" s="25"/>
      <c r="Z56" s="28">
        <f t="shared" si="3"/>
        <v>1.5</v>
      </c>
    </row>
    <row r="57" spans="17:26">
      <c r="Q57" s="22"/>
      <c r="R57" s="22"/>
      <c r="S57" s="22"/>
      <c r="T57" s="22"/>
      <c r="U57" s="25">
        <f t="shared" si="4"/>
        <v>55</v>
      </c>
      <c r="V57" s="25">
        <f t="shared" si="0"/>
        <v>1.5277777777777779E-3</v>
      </c>
      <c r="W57" s="25">
        <f t="shared" si="1"/>
        <v>0.8191520442889918</v>
      </c>
      <c r="X57" s="25">
        <f t="shared" si="2"/>
        <v>0.8191520442889918</v>
      </c>
      <c r="Y57" s="25"/>
      <c r="Z57" s="28">
        <f t="shared" si="3"/>
        <v>1.5277777777777781</v>
      </c>
    </row>
    <row r="58" spans="17:26">
      <c r="Q58" s="22"/>
      <c r="R58" s="22"/>
      <c r="S58" s="22"/>
      <c r="T58" s="22"/>
      <c r="U58" s="25">
        <f t="shared" si="4"/>
        <v>56</v>
      </c>
      <c r="V58" s="25">
        <f t="shared" si="0"/>
        <v>1.5555555555555557E-3</v>
      </c>
      <c r="W58" s="25">
        <f t="shared" si="1"/>
        <v>0.82903757255504174</v>
      </c>
      <c r="X58" s="25">
        <f t="shared" si="2"/>
        <v>0.82903757255504174</v>
      </c>
      <c r="Y58" s="25"/>
      <c r="Z58" s="28">
        <f t="shared" si="3"/>
        <v>1.5555555555555558</v>
      </c>
    </row>
    <row r="59" spans="17:26">
      <c r="Q59" s="22"/>
      <c r="R59" s="22"/>
      <c r="S59" s="22"/>
      <c r="T59" s="22"/>
      <c r="U59" s="25">
        <f t="shared" si="4"/>
        <v>57</v>
      </c>
      <c r="V59" s="25">
        <f t="shared" si="0"/>
        <v>1.5833333333333333E-3</v>
      </c>
      <c r="W59" s="25">
        <f t="shared" si="1"/>
        <v>0.83867056794542405</v>
      </c>
      <c r="X59" s="25">
        <f t="shared" si="2"/>
        <v>0.83867056794542405</v>
      </c>
      <c r="Y59" s="25"/>
      <c r="Z59" s="28">
        <f t="shared" si="3"/>
        <v>1.5833333333333333</v>
      </c>
    </row>
    <row r="60" spans="17:26">
      <c r="Q60" s="22"/>
      <c r="R60" s="22"/>
      <c r="S60" s="22"/>
      <c r="T60" s="22"/>
      <c r="U60" s="25">
        <f t="shared" si="4"/>
        <v>58</v>
      </c>
      <c r="V60" s="25">
        <f t="shared" si="0"/>
        <v>1.6111111111111113E-3</v>
      </c>
      <c r="W60" s="25">
        <f t="shared" si="1"/>
        <v>0.84804809615642596</v>
      </c>
      <c r="X60" s="25">
        <f t="shared" si="2"/>
        <v>0.84804809615642596</v>
      </c>
      <c r="Y60" s="25"/>
      <c r="Z60" s="28">
        <f t="shared" si="3"/>
        <v>1.6111111111111112</v>
      </c>
    </row>
    <row r="61" spans="17:26">
      <c r="Q61" s="22"/>
      <c r="R61" s="22"/>
      <c r="S61" s="22"/>
      <c r="T61" s="22"/>
      <c r="U61" s="25">
        <f t="shared" si="4"/>
        <v>59</v>
      </c>
      <c r="V61" s="25">
        <f t="shared" si="0"/>
        <v>1.6388888888888889E-3</v>
      </c>
      <c r="W61" s="25">
        <f t="shared" si="1"/>
        <v>0.85716730070211233</v>
      </c>
      <c r="X61" s="25">
        <f t="shared" si="2"/>
        <v>0.85716730070211233</v>
      </c>
      <c r="Y61" s="25"/>
      <c r="Z61" s="28">
        <f t="shared" si="3"/>
        <v>1.6388888888888888</v>
      </c>
    </row>
    <row r="62" spans="17:26">
      <c r="Q62" s="22"/>
      <c r="R62" s="22"/>
      <c r="S62" s="22"/>
      <c r="T62" s="22"/>
      <c r="U62" s="25">
        <f t="shared" si="4"/>
        <v>60</v>
      </c>
      <c r="V62" s="25">
        <f t="shared" si="0"/>
        <v>1.6666666666666666E-3</v>
      </c>
      <c r="W62" s="25">
        <f t="shared" si="1"/>
        <v>0.8660254037844386</v>
      </c>
      <c r="X62" s="25">
        <f t="shared" si="2"/>
        <v>0.8660254037844386</v>
      </c>
      <c r="Y62" s="25"/>
      <c r="Z62" s="28">
        <f t="shared" si="3"/>
        <v>1.6666666666666665</v>
      </c>
    </row>
    <row r="63" spans="17:26">
      <c r="Q63" s="22"/>
      <c r="R63" s="22"/>
      <c r="S63" s="22"/>
      <c r="T63" s="22"/>
      <c r="U63" s="25">
        <f t="shared" si="4"/>
        <v>61</v>
      </c>
      <c r="V63" s="25">
        <f t="shared" si="0"/>
        <v>1.6944444444444446E-3</v>
      </c>
      <c r="W63" s="25">
        <f t="shared" si="1"/>
        <v>0.87461970713939585</v>
      </c>
      <c r="X63" s="25">
        <f t="shared" si="2"/>
        <v>0.87461970713939585</v>
      </c>
      <c r="Y63" s="25"/>
      <c r="Z63" s="28">
        <f t="shared" si="3"/>
        <v>1.6944444444444446</v>
      </c>
    </row>
    <row r="64" spans="17:26">
      <c r="Q64" s="22"/>
      <c r="R64" s="22"/>
      <c r="S64" s="22"/>
      <c r="T64" s="22"/>
      <c r="U64" s="25">
        <f t="shared" si="4"/>
        <v>62</v>
      </c>
      <c r="V64" s="25">
        <f t="shared" si="0"/>
        <v>1.7222222222222222E-3</v>
      </c>
      <c r="W64" s="25">
        <f t="shared" si="1"/>
        <v>0.88294759285892688</v>
      </c>
      <c r="X64" s="25">
        <f t="shared" si="2"/>
        <v>0.88294759285892688</v>
      </c>
      <c r="Y64" s="25"/>
      <c r="Z64" s="28">
        <f t="shared" si="3"/>
        <v>1.7222222222222223</v>
      </c>
    </row>
    <row r="65" spans="17:26">
      <c r="Q65" s="22"/>
      <c r="R65" s="22"/>
      <c r="S65" s="22"/>
      <c r="T65" s="22"/>
      <c r="U65" s="25">
        <f t="shared" si="4"/>
        <v>63</v>
      </c>
      <c r="V65" s="25">
        <f t="shared" si="0"/>
        <v>1.7499999999999998E-3</v>
      </c>
      <c r="W65" s="25">
        <f t="shared" si="1"/>
        <v>0.89100652418836779</v>
      </c>
      <c r="X65" s="25">
        <f t="shared" si="2"/>
        <v>0.89100652418836779</v>
      </c>
      <c r="Y65" s="25"/>
      <c r="Z65" s="28">
        <f t="shared" si="3"/>
        <v>1.75</v>
      </c>
    </row>
    <row r="66" spans="17:26">
      <c r="Q66" s="22"/>
      <c r="R66" s="22"/>
      <c r="S66" s="22"/>
      <c r="T66" s="22"/>
      <c r="U66" s="25">
        <f t="shared" si="4"/>
        <v>64</v>
      </c>
      <c r="V66" s="25">
        <f t="shared" si="0"/>
        <v>1.7777777777777779E-3</v>
      </c>
      <c r="W66" s="25">
        <f t="shared" si="1"/>
        <v>0.89879404629916704</v>
      </c>
      <c r="X66" s="25">
        <f t="shared" si="2"/>
        <v>0.89879404629916704</v>
      </c>
      <c r="Y66" s="25"/>
      <c r="Z66" s="28">
        <f t="shared" si="3"/>
        <v>1.7777777777777777</v>
      </c>
    </row>
    <row r="67" spans="17:26">
      <c r="Q67" s="22"/>
      <c r="R67" s="22"/>
      <c r="S67" s="22"/>
      <c r="T67" s="22"/>
      <c r="U67" s="25">
        <f t="shared" si="4"/>
        <v>65</v>
      </c>
      <c r="V67" s="25">
        <f t="shared" ref="V67:V130" si="5">(U67/360)*R$2</f>
        <v>1.8055555555555555E-3</v>
      </c>
      <c r="W67" s="25">
        <f t="shared" ref="W67:W130" si="6">SIN((((2*PI())*$D$4)*($V67-($D$6/1000)))+$R$1)</f>
        <v>0.90630778703664994</v>
      </c>
      <c r="X67" s="25">
        <f t="shared" ref="X67:X130" si="7">SIN((((2*PI())*$F$4)*($V67-($F$6/1000)))+$R$3)</f>
        <v>0.90630778703664994</v>
      </c>
      <c r="Y67" s="25"/>
      <c r="Z67" s="28">
        <f t="shared" ref="Z67:Z130" si="8">1000*($U67/360)*$R$2</f>
        <v>1.8055555555555554</v>
      </c>
    </row>
    <row r="68" spans="17:26">
      <c r="Q68" s="22"/>
      <c r="R68" s="22"/>
      <c r="S68" s="22"/>
      <c r="T68" s="22"/>
      <c r="U68" s="25">
        <f t="shared" si="4"/>
        <v>66</v>
      </c>
      <c r="V68" s="25">
        <f t="shared" si="5"/>
        <v>1.8333333333333333E-3</v>
      </c>
      <c r="W68" s="25">
        <f t="shared" si="6"/>
        <v>0.91354545764260087</v>
      </c>
      <c r="X68" s="25">
        <f t="shared" si="7"/>
        <v>0.91354545764260087</v>
      </c>
      <c r="Y68" s="25"/>
      <c r="Z68" s="28">
        <f t="shared" si="8"/>
        <v>1.8333333333333333</v>
      </c>
    </row>
    <row r="69" spans="17:26">
      <c r="Q69" s="22"/>
      <c r="R69" s="22"/>
      <c r="S69" s="22"/>
      <c r="T69" s="22"/>
      <c r="U69" s="25">
        <f t="shared" ref="U69:U132" si="9">U68+1</f>
        <v>67</v>
      </c>
      <c r="V69" s="25">
        <f t="shared" si="5"/>
        <v>1.8611111111111111E-3</v>
      </c>
      <c r="W69" s="25">
        <f t="shared" si="6"/>
        <v>0.92050485345244037</v>
      </c>
      <c r="X69" s="25">
        <f t="shared" si="7"/>
        <v>0.92050485345244037</v>
      </c>
      <c r="Y69" s="25"/>
      <c r="Z69" s="28">
        <f t="shared" si="8"/>
        <v>1.8611111111111112</v>
      </c>
    </row>
    <row r="70" spans="17:26">
      <c r="Q70" s="22"/>
      <c r="R70" s="22"/>
      <c r="S70" s="22"/>
      <c r="T70" s="22"/>
      <c r="U70" s="25">
        <f t="shared" si="9"/>
        <v>68</v>
      </c>
      <c r="V70" s="25">
        <f t="shared" si="5"/>
        <v>1.888888888888889E-3</v>
      </c>
      <c r="W70" s="25">
        <f t="shared" si="6"/>
        <v>0.92718385456678742</v>
      </c>
      <c r="X70" s="25">
        <f t="shared" si="7"/>
        <v>0.92718385456678742</v>
      </c>
      <c r="Y70" s="25"/>
      <c r="Z70" s="28">
        <f t="shared" si="8"/>
        <v>1.8888888888888888</v>
      </c>
    </row>
    <row r="71" spans="17:26">
      <c r="Q71" s="22"/>
      <c r="R71" s="22"/>
      <c r="S71" s="22"/>
      <c r="T71" s="22"/>
      <c r="U71" s="25">
        <f t="shared" si="9"/>
        <v>69</v>
      </c>
      <c r="V71" s="25">
        <f t="shared" si="5"/>
        <v>1.9166666666666668E-3</v>
      </c>
      <c r="W71" s="25">
        <f t="shared" si="6"/>
        <v>0.93358042649720174</v>
      </c>
      <c r="X71" s="25">
        <f t="shared" si="7"/>
        <v>0.93358042649720174</v>
      </c>
      <c r="Y71" s="25"/>
      <c r="Z71" s="28">
        <f t="shared" si="8"/>
        <v>1.916666666666667</v>
      </c>
    </row>
    <row r="72" spans="17:26">
      <c r="Q72" s="22"/>
      <c r="R72" s="22"/>
      <c r="S72" s="22"/>
      <c r="T72" s="22"/>
      <c r="U72" s="25">
        <f t="shared" si="9"/>
        <v>70</v>
      </c>
      <c r="V72" s="25">
        <f t="shared" si="5"/>
        <v>1.9444444444444446E-3</v>
      </c>
      <c r="W72" s="25">
        <f t="shared" si="6"/>
        <v>0.93969262078590843</v>
      </c>
      <c r="X72" s="25">
        <f t="shared" si="7"/>
        <v>0.93969262078590843</v>
      </c>
      <c r="Y72" s="25"/>
      <c r="Z72" s="28">
        <f t="shared" si="8"/>
        <v>1.9444444444444446</v>
      </c>
    </row>
    <row r="73" spans="17:26">
      <c r="Q73" s="22"/>
      <c r="R73" s="22"/>
      <c r="S73" s="22"/>
      <c r="T73" s="22"/>
      <c r="U73" s="25">
        <f t="shared" si="9"/>
        <v>71</v>
      </c>
      <c r="V73" s="25">
        <f t="shared" si="5"/>
        <v>1.972222222222222E-3</v>
      </c>
      <c r="W73" s="25">
        <f t="shared" si="6"/>
        <v>0.94551857559931674</v>
      </c>
      <c r="X73" s="25">
        <f t="shared" si="7"/>
        <v>0.94551857559931674</v>
      </c>
      <c r="Y73" s="25"/>
      <c r="Z73" s="28">
        <f t="shared" si="8"/>
        <v>1.9722222222222223</v>
      </c>
    </row>
    <row r="74" spans="17:26">
      <c r="Q74" s="22"/>
      <c r="R74" s="22"/>
      <c r="S74" s="22"/>
      <c r="T74" s="22"/>
      <c r="U74" s="25">
        <f t="shared" si="9"/>
        <v>72</v>
      </c>
      <c r="V74" s="25">
        <f t="shared" si="5"/>
        <v>2E-3</v>
      </c>
      <c r="W74" s="25">
        <f t="shared" si="6"/>
        <v>0.95105651629515353</v>
      </c>
      <c r="X74" s="25">
        <f t="shared" si="7"/>
        <v>0.95105651629515353</v>
      </c>
      <c r="Y74" s="25"/>
      <c r="Z74" s="28">
        <f t="shared" si="8"/>
        <v>2</v>
      </c>
    </row>
    <row r="75" spans="17:26">
      <c r="Q75" s="22"/>
      <c r="R75" s="22"/>
      <c r="S75" s="22"/>
      <c r="T75" s="22"/>
      <c r="U75" s="25">
        <f t="shared" si="9"/>
        <v>73</v>
      </c>
      <c r="V75" s="25">
        <f t="shared" si="5"/>
        <v>2.0277777777777777E-3</v>
      </c>
      <c r="W75" s="25">
        <f t="shared" si="6"/>
        <v>0.95630475596303544</v>
      </c>
      <c r="X75" s="25">
        <f t="shared" si="7"/>
        <v>0.95630475596303544</v>
      </c>
      <c r="Y75" s="25"/>
      <c r="Z75" s="28">
        <f t="shared" si="8"/>
        <v>2.0277777777777777</v>
      </c>
    </row>
    <row r="76" spans="17:26">
      <c r="Q76" s="22"/>
      <c r="R76" s="22"/>
      <c r="S76" s="22"/>
      <c r="T76" s="22"/>
      <c r="U76" s="25">
        <f t="shared" si="9"/>
        <v>74</v>
      </c>
      <c r="V76" s="25">
        <f t="shared" si="5"/>
        <v>2.0555555555555557E-3</v>
      </c>
      <c r="W76" s="25">
        <f t="shared" si="6"/>
        <v>0.96126169593831889</v>
      </c>
      <c r="X76" s="25">
        <f t="shared" si="7"/>
        <v>0.96126169593831889</v>
      </c>
      <c r="Y76" s="25"/>
      <c r="Z76" s="28">
        <f t="shared" si="8"/>
        <v>2.0555555555555554</v>
      </c>
    </row>
    <row r="77" spans="17:26">
      <c r="Q77" s="22"/>
      <c r="R77" s="22"/>
      <c r="S77" s="22"/>
      <c r="T77" s="22"/>
      <c r="U77" s="25">
        <f t="shared" si="9"/>
        <v>75</v>
      </c>
      <c r="V77" s="25">
        <f t="shared" si="5"/>
        <v>2.0833333333333333E-3</v>
      </c>
      <c r="W77" s="25">
        <f t="shared" si="6"/>
        <v>0.96592582628906831</v>
      </c>
      <c r="X77" s="25">
        <f t="shared" si="7"/>
        <v>0.96592582628906831</v>
      </c>
      <c r="Y77" s="25"/>
      <c r="Z77" s="28">
        <f t="shared" si="8"/>
        <v>2.0833333333333335</v>
      </c>
    </row>
    <row r="78" spans="17:26">
      <c r="Q78" s="22"/>
      <c r="R78" s="22"/>
      <c r="S78" s="22"/>
      <c r="T78" s="22"/>
      <c r="U78" s="25">
        <f t="shared" si="9"/>
        <v>76</v>
      </c>
      <c r="V78" s="25">
        <f t="shared" si="5"/>
        <v>2.1111111111111113E-3</v>
      </c>
      <c r="W78" s="25">
        <f t="shared" si="6"/>
        <v>0.97029572627599647</v>
      </c>
      <c r="X78" s="25">
        <f t="shared" si="7"/>
        <v>0.97029572627599647</v>
      </c>
      <c r="Y78" s="25"/>
      <c r="Z78" s="28">
        <f t="shared" si="8"/>
        <v>2.1111111111111112</v>
      </c>
    </row>
    <row r="79" spans="17:26">
      <c r="Q79" s="22"/>
      <c r="R79" s="22"/>
      <c r="S79" s="22"/>
      <c r="T79" s="22"/>
      <c r="U79" s="25">
        <f t="shared" si="9"/>
        <v>77</v>
      </c>
      <c r="V79" s="25">
        <f t="shared" si="5"/>
        <v>2.138888888888889E-3</v>
      </c>
      <c r="W79" s="25">
        <f t="shared" si="6"/>
        <v>0.97437006478523525</v>
      </c>
      <c r="X79" s="25">
        <f t="shared" si="7"/>
        <v>0.97437006478523525</v>
      </c>
      <c r="Y79" s="25"/>
      <c r="Z79" s="28">
        <f t="shared" si="8"/>
        <v>2.1388888888888888</v>
      </c>
    </row>
    <row r="80" spans="17:26">
      <c r="Q80" s="22"/>
      <c r="R80" s="22"/>
      <c r="S80" s="22"/>
      <c r="T80" s="22"/>
      <c r="U80" s="25">
        <f t="shared" si="9"/>
        <v>78</v>
      </c>
      <c r="V80" s="25">
        <f t="shared" si="5"/>
        <v>2.166666666666667E-3</v>
      </c>
      <c r="W80" s="25">
        <f t="shared" si="6"/>
        <v>0.97814760073380569</v>
      </c>
      <c r="X80" s="25">
        <f t="shared" si="7"/>
        <v>0.97814760073380569</v>
      </c>
      <c r="Y80" s="25"/>
      <c r="Z80" s="28">
        <f t="shared" si="8"/>
        <v>2.166666666666667</v>
      </c>
    </row>
    <row r="81" spans="17:26">
      <c r="Q81" s="22"/>
      <c r="R81" s="22"/>
      <c r="S81" s="22"/>
      <c r="T81" s="22"/>
      <c r="U81" s="25">
        <f t="shared" si="9"/>
        <v>79</v>
      </c>
      <c r="V81" s="25">
        <f t="shared" si="5"/>
        <v>2.1944444444444446E-3</v>
      </c>
      <c r="W81" s="25">
        <f t="shared" si="6"/>
        <v>0.98162718344766398</v>
      </c>
      <c r="X81" s="25">
        <f t="shared" si="7"/>
        <v>0.98162718344766398</v>
      </c>
      <c r="Y81" s="25"/>
      <c r="Z81" s="28">
        <f t="shared" si="8"/>
        <v>2.1944444444444442</v>
      </c>
    </row>
    <row r="82" spans="17:26">
      <c r="Q82" s="22"/>
      <c r="R82" s="22"/>
      <c r="S82" s="22"/>
      <c r="T82" s="22"/>
      <c r="U82" s="25">
        <f t="shared" si="9"/>
        <v>80</v>
      </c>
      <c r="V82" s="25">
        <f t="shared" si="5"/>
        <v>2.2222222222222222E-3</v>
      </c>
      <c r="W82" s="25">
        <f t="shared" si="6"/>
        <v>0.98480775301220802</v>
      </c>
      <c r="X82" s="25">
        <f t="shared" si="7"/>
        <v>0.98480775301220802</v>
      </c>
      <c r="Y82" s="25"/>
      <c r="Z82" s="28">
        <f t="shared" si="8"/>
        <v>2.2222222222222219</v>
      </c>
    </row>
    <row r="83" spans="17:26">
      <c r="Q83" s="22"/>
      <c r="R83" s="22"/>
      <c r="S83" s="22"/>
      <c r="T83" s="22"/>
      <c r="U83" s="25">
        <f t="shared" si="9"/>
        <v>81</v>
      </c>
      <c r="V83" s="25">
        <f t="shared" si="5"/>
        <v>2.2500000000000003E-3</v>
      </c>
      <c r="W83" s="25">
        <f t="shared" si="6"/>
        <v>0.98768834059513777</v>
      </c>
      <c r="X83" s="25">
        <f t="shared" si="7"/>
        <v>0.98768834059513777</v>
      </c>
      <c r="Y83" s="25"/>
      <c r="Z83" s="28">
        <f t="shared" si="8"/>
        <v>2.25</v>
      </c>
    </row>
    <row r="84" spans="17:26">
      <c r="Q84" s="22"/>
      <c r="R84" s="22"/>
      <c r="S84" s="22"/>
      <c r="T84" s="22"/>
      <c r="U84" s="25">
        <f t="shared" si="9"/>
        <v>82</v>
      </c>
      <c r="V84" s="25">
        <f t="shared" si="5"/>
        <v>2.2777777777777779E-3</v>
      </c>
      <c r="W84" s="25">
        <f t="shared" si="6"/>
        <v>0.99026806874157036</v>
      </c>
      <c r="X84" s="25">
        <f t="shared" si="7"/>
        <v>0.99026806874157036</v>
      </c>
      <c r="Y84" s="25"/>
      <c r="Z84" s="28">
        <f t="shared" si="8"/>
        <v>2.2777777777777777</v>
      </c>
    </row>
    <row r="85" spans="17:26">
      <c r="Q85" s="22"/>
      <c r="R85" s="22"/>
      <c r="S85" s="22"/>
      <c r="T85" s="22"/>
      <c r="U85" s="25">
        <f t="shared" si="9"/>
        <v>83</v>
      </c>
      <c r="V85" s="25">
        <f t="shared" si="5"/>
        <v>2.3055555555555559E-3</v>
      </c>
      <c r="W85" s="25">
        <f t="shared" si="6"/>
        <v>0.99254615164132209</v>
      </c>
      <c r="X85" s="25">
        <f t="shared" si="7"/>
        <v>0.99254615164132209</v>
      </c>
      <c r="Y85" s="25"/>
      <c r="Z85" s="28">
        <f t="shared" si="8"/>
        <v>2.3055555555555558</v>
      </c>
    </row>
    <row r="86" spans="17:26">
      <c r="Q86" s="22"/>
      <c r="R86" s="22"/>
      <c r="S86" s="22"/>
      <c r="T86" s="22"/>
      <c r="U86" s="25">
        <f t="shared" si="9"/>
        <v>84</v>
      </c>
      <c r="V86" s="25">
        <f t="shared" si="5"/>
        <v>2.3333333333333335E-3</v>
      </c>
      <c r="W86" s="25">
        <f t="shared" si="6"/>
        <v>0.9945218953682734</v>
      </c>
      <c r="X86" s="25">
        <f t="shared" si="7"/>
        <v>0.9945218953682734</v>
      </c>
      <c r="Y86" s="25"/>
      <c r="Z86" s="28">
        <f t="shared" si="8"/>
        <v>2.3333333333333335</v>
      </c>
    </row>
    <row r="87" spans="17:26">
      <c r="Q87" s="22"/>
      <c r="R87" s="22"/>
      <c r="S87" s="22"/>
      <c r="T87" s="22"/>
      <c r="U87" s="25">
        <f t="shared" si="9"/>
        <v>85</v>
      </c>
      <c r="V87" s="25">
        <f t="shared" si="5"/>
        <v>2.3611111111111111E-3</v>
      </c>
      <c r="W87" s="25">
        <f t="shared" si="6"/>
        <v>0.99619469809174555</v>
      </c>
      <c r="X87" s="25">
        <f t="shared" si="7"/>
        <v>0.99619469809174555</v>
      </c>
      <c r="Y87" s="25"/>
      <c r="Z87" s="28">
        <f t="shared" si="8"/>
        <v>2.3611111111111112</v>
      </c>
    </row>
    <row r="88" spans="17:26">
      <c r="Q88" s="22"/>
      <c r="R88" s="22"/>
      <c r="S88" s="22"/>
      <c r="T88" s="22"/>
      <c r="U88" s="25">
        <f t="shared" si="9"/>
        <v>86</v>
      </c>
      <c r="V88" s="25">
        <f t="shared" si="5"/>
        <v>2.3888888888888892E-3</v>
      </c>
      <c r="W88" s="25">
        <f t="shared" si="6"/>
        <v>0.99756405025982431</v>
      </c>
      <c r="X88" s="25">
        <f t="shared" si="7"/>
        <v>0.99756405025982431</v>
      </c>
      <c r="Y88" s="25"/>
      <c r="Z88" s="28">
        <f t="shared" si="8"/>
        <v>2.3888888888888893</v>
      </c>
    </row>
    <row r="89" spans="17:26">
      <c r="Q89" s="22"/>
      <c r="R89" s="22"/>
      <c r="S89" s="22"/>
      <c r="T89" s="22"/>
      <c r="U89" s="25">
        <f t="shared" si="9"/>
        <v>87</v>
      </c>
      <c r="V89" s="25">
        <f t="shared" si="5"/>
        <v>2.4166666666666668E-3</v>
      </c>
      <c r="W89" s="25">
        <f t="shared" si="6"/>
        <v>0.99862953475457383</v>
      </c>
      <c r="X89" s="25">
        <f t="shared" si="7"/>
        <v>0.99862953475457383</v>
      </c>
      <c r="Y89" s="25"/>
      <c r="Z89" s="28">
        <f t="shared" si="8"/>
        <v>2.4166666666666665</v>
      </c>
    </row>
    <row r="90" spans="17:26">
      <c r="Q90" s="22"/>
      <c r="R90" s="22"/>
      <c r="S90" s="22"/>
      <c r="T90" s="22"/>
      <c r="U90" s="25">
        <f t="shared" si="9"/>
        <v>88</v>
      </c>
      <c r="V90" s="25">
        <f t="shared" si="5"/>
        <v>2.4444444444444444E-3</v>
      </c>
      <c r="W90" s="25">
        <f t="shared" si="6"/>
        <v>0.99939082701909576</v>
      </c>
      <c r="X90" s="25">
        <f t="shared" si="7"/>
        <v>0.99939082701909576</v>
      </c>
      <c r="Y90" s="25"/>
      <c r="Z90" s="28">
        <f t="shared" si="8"/>
        <v>2.4444444444444442</v>
      </c>
    </row>
    <row r="91" spans="17:26">
      <c r="Q91" s="22"/>
      <c r="R91" s="22"/>
      <c r="S91" s="22"/>
      <c r="T91" s="22"/>
      <c r="U91" s="25">
        <f t="shared" si="9"/>
        <v>89</v>
      </c>
      <c r="V91" s="25">
        <f t="shared" si="5"/>
        <v>2.4722222222222224E-3</v>
      </c>
      <c r="W91" s="25">
        <f t="shared" si="6"/>
        <v>0.99984769515639127</v>
      </c>
      <c r="X91" s="25">
        <f t="shared" si="7"/>
        <v>0.99984769515639127</v>
      </c>
      <c r="Y91" s="25"/>
      <c r="Z91" s="28">
        <f t="shared" si="8"/>
        <v>2.4722222222222223</v>
      </c>
    </row>
    <row r="92" spans="17:26">
      <c r="Q92" s="22"/>
      <c r="R92" s="22"/>
      <c r="S92" s="22"/>
      <c r="T92" s="22"/>
      <c r="U92" s="25">
        <f t="shared" si="9"/>
        <v>90</v>
      </c>
      <c r="V92" s="25">
        <f t="shared" si="5"/>
        <v>2.5000000000000001E-3</v>
      </c>
      <c r="W92" s="25">
        <f t="shared" si="6"/>
        <v>1</v>
      </c>
      <c r="X92" s="25">
        <f t="shared" si="7"/>
        <v>1</v>
      </c>
      <c r="Y92" s="25"/>
      <c r="Z92" s="28">
        <f t="shared" si="8"/>
        <v>2.5</v>
      </c>
    </row>
    <row r="93" spans="17:26">
      <c r="Q93" s="22"/>
      <c r="R93" s="22"/>
      <c r="S93" s="22"/>
      <c r="T93" s="22"/>
      <c r="U93" s="25">
        <f t="shared" si="9"/>
        <v>91</v>
      </c>
      <c r="V93" s="25">
        <f t="shared" si="5"/>
        <v>2.5277777777777777E-3</v>
      </c>
      <c r="W93" s="25">
        <f t="shared" si="6"/>
        <v>0.99984769515639127</v>
      </c>
      <c r="X93" s="25">
        <f t="shared" si="7"/>
        <v>0.99984769515639127</v>
      </c>
      <c r="Y93" s="25"/>
      <c r="Z93" s="28">
        <f t="shared" si="8"/>
        <v>2.5277777777777777</v>
      </c>
    </row>
    <row r="94" spans="17:26">
      <c r="Q94" s="22"/>
      <c r="R94" s="22"/>
      <c r="S94" s="22"/>
      <c r="T94" s="22"/>
      <c r="U94" s="25">
        <f t="shared" si="9"/>
        <v>92</v>
      </c>
      <c r="V94" s="25">
        <f t="shared" si="5"/>
        <v>2.5555555555555553E-3</v>
      </c>
      <c r="W94" s="25">
        <f t="shared" si="6"/>
        <v>0.99939082701909576</v>
      </c>
      <c r="X94" s="25">
        <f t="shared" si="7"/>
        <v>0.99939082701909576</v>
      </c>
      <c r="Y94" s="25"/>
      <c r="Z94" s="28">
        <f t="shared" si="8"/>
        <v>2.5555555555555554</v>
      </c>
    </row>
    <row r="95" spans="17:26">
      <c r="Q95" s="22"/>
      <c r="R95" s="22"/>
      <c r="S95" s="22"/>
      <c r="T95" s="22"/>
      <c r="U95" s="25">
        <f t="shared" si="9"/>
        <v>93</v>
      </c>
      <c r="V95" s="25">
        <f t="shared" si="5"/>
        <v>2.5833333333333337E-3</v>
      </c>
      <c r="W95" s="25">
        <f t="shared" si="6"/>
        <v>0.99862953475457383</v>
      </c>
      <c r="X95" s="25">
        <f t="shared" si="7"/>
        <v>0.99862953475457383</v>
      </c>
      <c r="Y95" s="25"/>
      <c r="Z95" s="28">
        <f t="shared" si="8"/>
        <v>2.5833333333333339</v>
      </c>
    </row>
    <row r="96" spans="17:26">
      <c r="Q96" s="22"/>
      <c r="R96" s="22"/>
      <c r="S96" s="22"/>
      <c r="T96" s="22"/>
      <c r="U96" s="25">
        <f t="shared" si="9"/>
        <v>94</v>
      </c>
      <c r="V96" s="25">
        <f t="shared" si="5"/>
        <v>2.6111111111111114E-3</v>
      </c>
      <c r="W96" s="25">
        <f t="shared" si="6"/>
        <v>0.9975640502598242</v>
      </c>
      <c r="X96" s="25">
        <f t="shared" si="7"/>
        <v>0.9975640502598242</v>
      </c>
      <c r="Y96" s="25"/>
      <c r="Z96" s="28">
        <f t="shared" si="8"/>
        <v>2.6111111111111116</v>
      </c>
    </row>
    <row r="97" spans="17:26">
      <c r="Q97" s="22"/>
      <c r="R97" s="22"/>
      <c r="S97" s="22"/>
      <c r="T97" s="22"/>
      <c r="U97" s="25">
        <f t="shared" si="9"/>
        <v>95</v>
      </c>
      <c r="V97" s="25">
        <f t="shared" si="5"/>
        <v>2.638888888888889E-3</v>
      </c>
      <c r="W97" s="25">
        <f t="shared" si="6"/>
        <v>0.99619469809174555</v>
      </c>
      <c r="X97" s="25">
        <f t="shared" si="7"/>
        <v>0.99619469809174555</v>
      </c>
      <c r="Y97" s="25"/>
      <c r="Z97" s="28">
        <f t="shared" si="8"/>
        <v>2.6388888888888893</v>
      </c>
    </row>
    <row r="98" spans="17:26">
      <c r="Q98" s="22"/>
      <c r="R98" s="22"/>
      <c r="S98" s="22"/>
      <c r="T98" s="22"/>
      <c r="U98" s="25">
        <f t="shared" si="9"/>
        <v>96</v>
      </c>
      <c r="V98" s="25">
        <f t="shared" si="5"/>
        <v>2.6666666666666666E-3</v>
      </c>
      <c r="W98" s="25">
        <f t="shared" si="6"/>
        <v>0.9945218953682734</v>
      </c>
      <c r="X98" s="25">
        <f t="shared" si="7"/>
        <v>0.9945218953682734</v>
      </c>
      <c r="Y98" s="25"/>
      <c r="Z98" s="28">
        <f t="shared" si="8"/>
        <v>2.666666666666667</v>
      </c>
    </row>
    <row r="99" spans="17:26">
      <c r="Q99" s="22"/>
      <c r="R99" s="22"/>
      <c r="S99" s="22"/>
      <c r="T99" s="22"/>
      <c r="U99" s="25">
        <f t="shared" si="9"/>
        <v>97</v>
      </c>
      <c r="V99" s="25">
        <f t="shared" si="5"/>
        <v>2.6944444444444442E-3</v>
      </c>
      <c r="W99" s="25">
        <f t="shared" si="6"/>
        <v>0.99254615164132209</v>
      </c>
      <c r="X99" s="25">
        <f t="shared" si="7"/>
        <v>0.99254615164132209</v>
      </c>
      <c r="Y99" s="25"/>
      <c r="Z99" s="28">
        <f t="shared" si="8"/>
        <v>2.6944444444444446</v>
      </c>
    </row>
    <row r="100" spans="17:26">
      <c r="Q100" s="22"/>
      <c r="R100" s="22"/>
      <c r="S100" s="22"/>
      <c r="T100" s="22"/>
      <c r="U100" s="25">
        <f t="shared" si="9"/>
        <v>98</v>
      </c>
      <c r="V100" s="25">
        <f t="shared" si="5"/>
        <v>2.7222222222222222E-3</v>
      </c>
      <c r="W100" s="25">
        <f t="shared" si="6"/>
        <v>0.99026806874157036</v>
      </c>
      <c r="X100" s="25">
        <f t="shared" si="7"/>
        <v>0.99026806874157036</v>
      </c>
      <c r="Y100" s="25"/>
      <c r="Z100" s="28">
        <f t="shared" si="8"/>
        <v>2.7222222222222219</v>
      </c>
    </row>
    <row r="101" spans="17:26">
      <c r="Q101" s="22"/>
      <c r="R101" s="22"/>
      <c r="S101" s="22"/>
      <c r="T101" s="22"/>
      <c r="U101" s="25">
        <f t="shared" si="9"/>
        <v>99</v>
      </c>
      <c r="V101" s="25">
        <f t="shared" si="5"/>
        <v>2.7500000000000003E-3</v>
      </c>
      <c r="W101" s="25">
        <f t="shared" si="6"/>
        <v>0.98768834059513766</v>
      </c>
      <c r="X101" s="25">
        <f t="shared" si="7"/>
        <v>0.98768834059513766</v>
      </c>
      <c r="Y101" s="25"/>
      <c r="Z101" s="28">
        <f t="shared" si="8"/>
        <v>2.75</v>
      </c>
    </row>
    <row r="102" spans="17:26">
      <c r="Q102" s="22"/>
      <c r="R102" s="22"/>
      <c r="S102" s="22"/>
      <c r="T102" s="22"/>
      <c r="U102" s="25">
        <f t="shared" si="9"/>
        <v>100</v>
      </c>
      <c r="V102" s="25">
        <f t="shared" si="5"/>
        <v>2.7777777777777779E-3</v>
      </c>
      <c r="W102" s="25">
        <f t="shared" si="6"/>
        <v>0.98480775301220802</v>
      </c>
      <c r="X102" s="25">
        <f t="shared" si="7"/>
        <v>0.98480775301220802</v>
      </c>
      <c r="Y102" s="25"/>
      <c r="Z102" s="28">
        <f t="shared" si="8"/>
        <v>2.7777777777777777</v>
      </c>
    </row>
    <row r="103" spans="17:26">
      <c r="Q103" s="22"/>
      <c r="R103" s="22"/>
      <c r="S103" s="22"/>
      <c r="T103" s="22"/>
      <c r="U103" s="25">
        <f t="shared" si="9"/>
        <v>101</v>
      </c>
      <c r="V103" s="25">
        <f t="shared" si="5"/>
        <v>2.8055555555555555E-3</v>
      </c>
      <c r="W103" s="25">
        <f t="shared" si="6"/>
        <v>0.98162718344766398</v>
      </c>
      <c r="X103" s="25">
        <f t="shared" si="7"/>
        <v>0.98162718344766398</v>
      </c>
      <c r="Y103" s="25"/>
      <c r="Z103" s="28">
        <f t="shared" si="8"/>
        <v>2.8055555555555554</v>
      </c>
    </row>
    <row r="104" spans="17:26">
      <c r="Q104" s="22"/>
      <c r="R104" s="22"/>
      <c r="S104" s="22"/>
      <c r="T104" s="22"/>
      <c r="U104" s="25">
        <f t="shared" si="9"/>
        <v>102</v>
      </c>
      <c r="V104" s="25">
        <f t="shared" si="5"/>
        <v>2.8333333333333331E-3</v>
      </c>
      <c r="W104" s="25">
        <f t="shared" si="6"/>
        <v>0.97814760073380569</v>
      </c>
      <c r="X104" s="25">
        <f t="shared" si="7"/>
        <v>0.97814760073380569</v>
      </c>
      <c r="Y104" s="25"/>
      <c r="Z104" s="28">
        <f t="shared" si="8"/>
        <v>2.833333333333333</v>
      </c>
    </row>
    <row r="105" spans="17:26">
      <c r="Q105" s="22"/>
      <c r="R105" s="22"/>
      <c r="S105" s="22"/>
      <c r="T105" s="22"/>
      <c r="U105" s="25">
        <f t="shared" si="9"/>
        <v>103</v>
      </c>
      <c r="V105" s="25">
        <f t="shared" si="5"/>
        <v>2.8611111111111111E-3</v>
      </c>
      <c r="W105" s="25">
        <f t="shared" si="6"/>
        <v>0.97437006478523525</v>
      </c>
      <c r="X105" s="25">
        <f t="shared" si="7"/>
        <v>0.97437006478523525</v>
      </c>
      <c r="Y105" s="25"/>
      <c r="Z105" s="28">
        <f t="shared" si="8"/>
        <v>2.8611111111111107</v>
      </c>
    </row>
    <row r="106" spans="17:26">
      <c r="Q106" s="22"/>
      <c r="R106" s="22"/>
      <c r="S106" s="22"/>
      <c r="T106" s="22"/>
      <c r="U106" s="25">
        <f t="shared" si="9"/>
        <v>104</v>
      </c>
      <c r="V106" s="25">
        <f t="shared" si="5"/>
        <v>2.8888888888888888E-3</v>
      </c>
      <c r="W106" s="25">
        <f t="shared" si="6"/>
        <v>0.97029572627599647</v>
      </c>
      <c r="X106" s="25">
        <f t="shared" si="7"/>
        <v>0.97029572627599647</v>
      </c>
      <c r="Y106" s="25"/>
      <c r="Z106" s="28">
        <f t="shared" si="8"/>
        <v>2.8888888888888888</v>
      </c>
    </row>
    <row r="107" spans="17:26">
      <c r="Q107" s="22"/>
      <c r="R107" s="22"/>
      <c r="S107" s="22"/>
      <c r="T107" s="22"/>
      <c r="U107" s="25">
        <f t="shared" si="9"/>
        <v>105</v>
      </c>
      <c r="V107" s="25">
        <f t="shared" si="5"/>
        <v>2.9166666666666668E-3</v>
      </c>
      <c r="W107" s="25">
        <f t="shared" si="6"/>
        <v>0.96592582628906831</v>
      </c>
      <c r="X107" s="25">
        <f t="shared" si="7"/>
        <v>0.96592582628906831</v>
      </c>
      <c r="Y107" s="25"/>
      <c r="Z107" s="28">
        <f t="shared" si="8"/>
        <v>2.916666666666667</v>
      </c>
    </row>
    <row r="108" spans="17:26">
      <c r="Q108" s="22"/>
      <c r="R108" s="22"/>
      <c r="S108" s="22"/>
      <c r="T108" s="22"/>
      <c r="U108" s="25">
        <f t="shared" si="9"/>
        <v>106</v>
      </c>
      <c r="V108" s="25">
        <f t="shared" si="5"/>
        <v>2.9444444444444444E-3</v>
      </c>
      <c r="W108" s="25">
        <f t="shared" si="6"/>
        <v>0.96126169593831889</v>
      </c>
      <c r="X108" s="25">
        <f t="shared" si="7"/>
        <v>0.96126169593831889</v>
      </c>
      <c r="Y108" s="25"/>
      <c r="Z108" s="28">
        <f t="shared" si="8"/>
        <v>2.9444444444444446</v>
      </c>
    </row>
    <row r="109" spans="17:26">
      <c r="Q109" s="22"/>
      <c r="R109" s="22"/>
      <c r="S109" s="22"/>
      <c r="T109" s="22"/>
      <c r="U109" s="25">
        <f t="shared" si="9"/>
        <v>107</v>
      </c>
      <c r="V109" s="25">
        <f t="shared" si="5"/>
        <v>2.9722222222222225E-3</v>
      </c>
      <c r="W109" s="25">
        <f t="shared" si="6"/>
        <v>0.95630475596303544</v>
      </c>
      <c r="X109" s="25">
        <f t="shared" si="7"/>
        <v>0.95630475596303544</v>
      </c>
      <c r="Y109" s="25"/>
      <c r="Z109" s="28">
        <f t="shared" si="8"/>
        <v>2.9722222222222223</v>
      </c>
    </row>
    <row r="110" spans="17:26">
      <c r="Q110" s="22"/>
      <c r="R110" s="22"/>
      <c r="S110" s="22"/>
      <c r="T110" s="22"/>
      <c r="U110" s="25">
        <f t="shared" si="9"/>
        <v>108</v>
      </c>
      <c r="V110" s="25">
        <f t="shared" si="5"/>
        <v>3.0000000000000001E-3</v>
      </c>
      <c r="W110" s="25">
        <f t="shared" si="6"/>
        <v>0.95105651629515353</v>
      </c>
      <c r="X110" s="25">
        <f t="shared" si="7"/>
        <v>0.95105651629515353</v>
      </c>
      <c r="Y110" s="25"/>
      <c r="Z110" s="28">
        <f t="shared" si="8"/>
        <v>3</v>
      </c>
    </row>
    <row r="111" spans="17:26">
      <c r="Q111" s="22"/>
      <c r="R111" s="22"/>
      <c r="S111" s="22"/>
      <c r="T111" s="22"/>
      <c r="U111" s="25">
        <f t="shared" si="9"/>
        <v>109</v>
      </c>
      <c r="V111" s="25">
        <f t="shared" si="5"/>
        <v>3.0277777777777777E-3</v>
      </c>
      <c r="W111" s="25">
        <f t="shared" si="6"/>
        <v>0.94551857559931685</v>
      </c>
      <c r="X111" s="25">
        <f t="shared" si="7"/>
        <v>0.94551857559931685</v>
      </c>
      <c r="Y111" s="25"/>
      <c r="Z111" s="28">
        <f t="shared" si="8"/>
        <v>3.0277777777777777</v>
      </c>
    </row>
    <row r="112" spans="17:26">
      <c r="Q112" s="22"/>
      <c r="R112" s="22"/>
      <c r="S112" s="22"/>
      <c r="T112" s="22"/>
      <c r="U112" s="25">
        <f t="shared" si="9"/>
        <v>110</v>
      </c>
      <c r="V112" s="25">
        <f t="shared" si="5"/>
        <v>3.0555555555555557E-3</v>
      </c>
      <c r="W112" s="25">
        <f t="shared" si="6"/>
        <v>0.93969262078590832</v>
      </c>
      <c r="X112" s="25">
        <f t="shared" si="7"/>
        <v>0.93969262078590832</v>
      </c>
      <c r="Y112" s="25"/>
      <c r="Z112" s="28">
        <f t="shared" si="8"/>
        <v>3.0555555555555562</v>
      </c>
    </row>
    <row r="113" spans="17:26">
      <c r="Q113" s="22"/>
      <c r="R113" s="22"/>
      <c r="S113" s="22"/>
      <c r="T113" s="22"/>
      <c r="U113" s="25">
        <f t="shared" si="9"/>
        <v>111</v>
      </c>
      <c r="V113" s="25">
        <f t="shared" si="5"/>
        <v>3.0833333333333338E-3</v>
      </c>
      <c r="W113" s="25">
        <f t="shared" si="6"/>
        <v>0.93358042649720163</v>
      </c>
      <c r="X113" s="25">
        <f t="shared" si="7"/>
        <v>0.93358042649720163</v>
      </c>
      <c r="Y113" s="25"/>
      <c r="Z113" s="28">
        <f t="shared" si="8"/>
        <v>3.0833333333333339</v>
      </c>
    </row>
    <row r="114" spans="17:26">
      <c r="Q114" s="22"/>
      <c r="R114" s="22"/>
      <c r="S114" s="22"/>
      <c r="T114" s="22"/>
      <c r="U114" s="25">
        <f t="shared" si="9"/>
        <v>112</v>
      </c>
      <c r="V114" s="25">
        <f t="shared" si="5"/>
        <v>3.1111111111111114E-3</v>
      </c>
      <c r="W114" s="25">
        <f t="shared" si="6"/>
        <v>0.92718385456678731</v>
      </c>
      <c r="X114" s="25">
        <f t="shared" si="7"/>
        <v>0.92718385456678731</v>
      </c>
      <c r="Y114" s="25"/>
      <c r="Z114" s="28">
        <f t="shared" si="8"/>
        <v>3.1111111111111116</v>
      </c>
    </row>
    <row r="115" spans="17:26">
      <c r="Q115" s="22"/>
      <c r="R115" s="22"/>
      <c r="S115" s="22"/>
      <c r="T115" s="22"/>
      <c r="U115" s="25">
        <f t="shared" si="9"/>
        <v>113</v>
      </c>
      <c r="V115" s="25">
        <f t="shared" si="5"/>
        <v>3.138888888888889E-3</v>
      </c>
      <c r="W115" s="25">
        <f t="shared" si="6"/>
        <v>0.92050485345244026</v>
      </c>
      <c r="X115" s="25">
        <f t="shared" si="7"/>
        <v>0.92050485345244026</v>
      </c>
      <c r="Y115" s="25"/>
      <c r="Z115" s="28">
        <f t="shared" si="8"/>
        <v>3.1388888888888888</v>
      </c>
    </row>
    <row r="116" spans="17:26">
      <c r="Q116" s="22"/>
      <c r="R116" s="22"/>
      <c r="S116" s="22"/>
      <c r="T116" s="22"/>
      <c r="U116" s="25">
        <f t="shared" si="9"/>
        <v>114</v>
      </c>
      <c r="V116" s="25">
        <f t="shared" si="5"/>
        <v>3.1666666666666666E-3</v>
      </c>
      <c r="W116" s="25">
        <f t="shared" si="6"/>
        <v>0.91354545764260087</v>
      </c>
      <c r="X116" s="25">
        <f t="shared" si="7"/>
        <v>0.91354545764260087</v>
      </c>
      <c r="Y116" s="25"/>
      <c r="Z116" s="28">
        <f t="shared" si="8"/>
        <v>3.1666666666666665</v>
      </c>
    </row>
    <row r="117" spans="17:26">
      <c r="Q117" s="22"/>
      <c r="R117" s="22"/>
      <c r="S117" s="22"/>
      <c r="T117" s="22"/>
      <c r="U117" s="25">
        <f t="shared" si="9"/>
        <v>115</v>
      </c>
      <c r="V117" s="25">
        <f t="shared" si="5"/>
        <v>3.1944444444444442E-3</v>
      </c>
      <c r="W117" s="25">
        <f t="shared" si="6"/>
        <v>0.90630778703665005</v>
      </c>
      <c r="X117" s="25">
        <f t="shared" si="7"/>
        <v>0.90630778703665005</v>
      </c>
      <c r="Y117" s="25"/>
      <c r="Z117" s="28">
        <f t="shared" si="8"/>
        <v>3.1944444444444442</v>
      </c>
    </row>
    <row r="118" spans="17:26">
      <c r="Q118" s="22"/>
      <c r="R118" s="22"/>
      <c r="S118" s="22"/>
      <c r="T118" s="22"/>
      <c r="U118" s="25">
        <f t="shared" si="9"/>
        <v>116</v>
      </c>
      <c r="V118" s="25">
        <f t="shared" si="5"/>
        <v>3.2222222222222227E-3</v>
      </c>
      <c r="W118" s="25">
        <f t="shared" si="6"/>
        <v>0.89879404629916693</v>
      </c>
      <c r="X118" s="25">
        <f t="shared" si="7"/>
        <v>0.89879404629916693</v>
      </c>
      <c r="Y118" s="25"/>
      <c r="Z118" s="28">
        <f t="shared" si="8"/>
        <v>3.2222222222222223</v>
      </c>
    </row>
    <row r="119" spans="17:26">
      <c r="Q119" s="22"/>
      <c r="R119" s="22"/>
      <c r="S119" s="22"/>
      <c r="T119" s="22"/>
      <c r="U119" s="25">
        <f t="shared" si="9"/>
        <v>117</v>
      </c>
      <c r="V119" s="25">
        <f t="shared" si="5"/>
        <v>3.2500000000000003E-3</v>
      </c>
      <c r="W119" s="25">
        <f t="shared" si="6"/>
        <v>0.89100652418836768</v>
      </c>
      <c r="X119" s="25">
        <f t="shared" si="7"/>
        <v>0.89100652418836768</v>
      </c>
      <c r="Y119" s="25"/>
      <c r="Z119" s="28">
        <f t="shared" si="8"/>
        <v>3.25</v>
      </c>
    </row>
    <row r="120" spans="17:26">
      <c r="Q120" s="22"/>
      <c r="R120" s="22"/>
      <c r="S120" s="22"/>
      <c r="T120" s="22"/>
      <c r="U120" s="25">
        <f t="shared" si="9"/>
        <v>118</v>
      </c>
      <c r="V120" s="25">
        <f t="shared" si="5"/>
        <v>3.2777777777777779E-3</v>
      </c>
      <c r="W120" s="25">
        <f t="shared" si="6"/>
        <v>0.88294759285892688</v>
      </c>
      <c r="X120" s="25">
        <f t="shared" si="7"/>
        <v>0.88294759285892688</v>
      </c>
      <c r="Y120" s="25"/>
      <c r="Z120" s="28">
        <f t="shared" si="8"/>
        <v>3.2777777777777777</v>
      </c>
    </row>
    <row r="121" spans="17:26">
      <c r="Q121" s="22"/>
      <c r="R121" s="22"/>
      <c r="S121" s="22"/>
      <c r="T121" s="22"/>
      <c r="U121" s="25">
        <f t="shared" si="9"/>
        <v>119</v>
      </c>
      <c r="V121" s="25">
        <f t="shared" si="5"/>
        <v>3.3055555555555555E-3</v>
      </c>
      <c r="W121" s="25">
        <f t="shared" si="6"/>
        <v>0.87461970713939585</v>
      </c>
      <c r="X121" s="25">
        <f t="shared" si="7"/>
        <v>0.87461970713939585</v>
      </c>
      <c r="Y121" s="25"/>
      <c r="Z121" s="28">
        <f t="shared" si="8"/>
        <v>3.3055555555555554</v>
      </c>
    </row>
    <row r="122" spans="17:26">
      <c r="Q122" s="22"/>
      <c r="R122" s="22"/>
      <c r="S122" s="22"/>
      <c r="T122" s="22"/>
      <c r="U122" s="25">
        <f t="shared" si="9"/>
        <v>120</v>
      </c>
      <c r="V122" s="25">
        <f t="shared" si="5"/>
        <v>3.3333333333333331E-3</v>
      </c>
      <c r="W122" s="25">
        <f t="shared" si="6"/>
        <v>0.86602540378443871</v>
      </c>
      <c r="X122" s="25">
        <f t="shared" si="7"/>
        <v>0.86602540378443871</v>
      </c>
      <c r="Y122" s="25"/>
      <c r="Z122" s="28">
        <f t="shared" si="8"/>
        <v>3.333333333333333</v>
      </c>
    </row>
    <row r="123" spans="17:26">
      <c r="Q123" s="22"/>
      <c r="R123" s="22"/>
      <c r="S123" s="22"/>
      <c r="T123" s="22"/>
      <c r="U123" s="25">
        <f t="shared" si="9"/>
        <v>121</v>
      </c>
      <c r="V123" s="25">
        <f t="shared" si="5"/>
        <v>3.3611111111111116E-3</v>
      </c>
      <c r="W123" s="25">
        <f t="shared" si="6"/>
        <v>0.857167300702112</v>
      </c>
      <c r="X123" s="25">
        <f t="shared" si="7"/>
        <v>0.857167300702112</v>
      </c>
      <c r="Y123" s="25"/>
      <c r="Z123" s="28">
        <f t="shared" si="8"/>
        <v>3.3611111111111116</v>
      </c>
    </row>
    <row r="124" spans="17:26">
      <c r="Q124" s="22"/>
      <c r="R124" s="22"/>
      <c r="S124" s="22"/>
      <c r="T124" s="22"/>
      <c r="U124" s="25">
        <f t="shared" si="9"/>
        <v>122</v>
      </c>
      <c r="V124" s="25">
        <f t="shared" si="5"/>
        <v>3.3888888888888892E-3</v>
      </c>
      <c r="W124" s="25">
        <f t="shared" si="6"/>
        <v>0.84804809615642585</v>
      </c>
      <c r="X124" s="25">
        <f t="shared" si="7"/>
        <v>0.84804809615642585</v>
      </c>
      <c r="Y124" s="25"/>
      <c r="Z124" s="28">
        <f t="shared" si="8"/>
        <v>3.3888888888888893</v>
      </c>
    </row>
    <row r="125" spans="17:26">
      <c r="Q125" s="22"/>
      <c r="R125" s="22"/>
      <c r="S125" s="22"/>
      <c r="T125" s="22"/>
      <c r="U125" s="25">
        <f t="shared" si="9"/>
        <v>123</v>
      </c>
      <c r="V125" s="25">
        <f t="shared" si="5"/>
        <v>3.4166666666666668E-3</v>
      </c>
      <c r="W125" s="25">
        <f t="shared" si="6"/>
        <v>0.83867056794542394</v>
      </c>
      <c r="X125" s="25">
        <f t="shared" si="7"/>
        <v>0.83867056794542394</v>
      </c>
      <c r="Y125" s="25"/>
      <c r="Z125" s="28">
        <f t="shared" si="8"/>
        <v>3.416666666666667</v>
      </c>
    </row>
    <row r="126" spans="17:26">
      <c r="Q126" s="22"/>
      <c r="R126" s="22"/>
      <c r="S126" s="22"/>
      <c r="T126" s="22"/>
      <c r="U126" s="25">
        <f t="shared" si="9"/>
        <v>124</v>
      </c>
      <c r="V126" s="25">
        <f t="shared" si="5"/>
        <v>3.4444444444444444E-3</v>
      </c>
      <c r="W126" s="25">
        <f t="shared" si="6"/>
        <v>0.82903757255504174</v>
      </c>
      <c r="X126" s="25">
        <f t="shared" si="7"/>
        <v>0.82903757255504174</v>
      </c>
      <c r="Y126" s="25"/>
      <c r="Z126" s="28">
        <f t="shared" si="8"/>
        <v>3.4444444444444446</v>
      </c>
    </row>
    <row r="127" spans="17:26">
      <c r="Q127" s="22"/>
      <c r="R127" s="22"/>
      <c r="S127" s="22"/>
      <c r="T127" s="22"/>
      <c r="U127" s="25">
        <f t="shared" si="9"/>
        <v>125</v>
      </c>
      <c r="V127" s="25">
        <f t="shared" si="5"/>
        <v>3.472222222222222E-3</v>
      </c>
      <c r="W127" s="25">
        <f t="shared" si="6"/>
        <v>0.81915204428899169</v>
      </c>
      <c r="X127" s="25">
        <f t="shared" si="7"/>
        <v>0.81915204428899169</v>
      </c>
      <c r="Y127" s="25"/>
      <c r="Z127" s="28">
        <f t="shared" si="8"/>
        <v>3.4722222222222223</v>
      </c>
    </row>
    <row r="128" spans="17:26">
      <c r="Q128" s="22"/>
      <c r="R128" s="22"/>
      <c r="S128" s="22"/>
      <c r="T128" s="22"/>
      <c r="U128" s="25">
        <f t="shared" si="9"/>
        <v>126</v>
      </c>
      <c r="V128" s="25">
        <f t="shared" si="5"/>
        <v>3.4999999999999996E-3</v>
      </c>
      <c r="W128" s="25">
        <f t="shared" si="6"/>
        <v>0.80901699437494745</v>
      </c>
      <c r="X128" s="25">
        <f t="shared" si="7"/>
        <v>0.80901699437494745</v>
      </c>
      <c r="Y128" s="25"/>
      <c r="Z128" s="28">
        <f t="shared" si="8"/>
        <v>3.5</v>
      </c>
    </row>
    <row r="129" spans="17:26">
      <c r="Q129" s="22"/>
      <c r="R129" s="22"/>
      <c r="S129" s="22"/>
      <c r="T129" s="22"/>
      <c r="U129" s="25">
        <f t="shared" si="9"/>
        <v>127</v>
      </c>
      <c r="V129" s="25">
        <f t="shared" si="5"/>
        <v>3.5277777777777781E-3</v>
      </c>
      <c r="W129" s="25">
        <f t="shared" si="6"/>
        <v>0.79863551004729272</v>
      </c>
      <c r="X129" s="25">
        <f t="shared" si="7"/>
        <v>0.79863551004729272</v>
      </c>
      <c r="Y129" s="25"/>
      <c r="Z129" s="28">
        <f t="shared" si="8"/>
        <v>3.5277777777777786</v>
      </c>
    </row>
    <row r="130" spans="17:26">
      <c r="Q130" s="22"/>
      <c r="R130" s="22"/>
      <c r="S130" s="22"/>
      <c r="T130" s="22"/>
      <c r="U130" s="25">
        <f t="shared" si="9"/>
        <v>128</v>
      </c>
      <c r="V130" s="25">
        <f t="shared" si="5"/>
        <v>3.5555555555555557E-3</v>
      </c>
      <c r="W130" s="25">
        <f t="shared" si="6"/>
        <v>0.78801075360672201</v>
      </c>
      <c r="X130" s="25">
        <f t="shared" si="7"/>
        <v>0.78801075360672201</v>
      </c>
      <c r="Y130" s="25"/>
      <c r="Z130" s="28">
        <f t="shared" si="8"/>
        <v>3.5555555555555554</v>
      </c>
    </row>
    <row r="131" spans="17:26">
      <c r="Q131" s="22"/>
      <c r="R131" s="22"/>
      <c r="S131" s="22"/>
      <c r="T131" s="22"/>
      <c r="U131" s="25">
        <f t="shared" si="9"/>
        <v>129</v>
      </c>
      <c r="V131" s="25">
        <f t="shared" ref="V131:V194" si="10">(U131/360)*R$2</f>
        <v>3.5833333333333333E-3</v>
      </c>
      <c r="W131" s="25">
        <f t="shared" ref="W131:W194" si="11">SIN((((2*PI())*$D$4)*($V131-($D$6/1000)))+$R$1)</f>
        <v>0.77714596145697079</v>
      </c>
      <c r="X131" s="25">
        <f t="shared" ref="X131:X194" si="12">SIN((((2*PI())*$F$4)*($V131-($F$6/1000)))+$R$3)</f>
        <v>0.77714596145697079</v>
      </c>
      <c r="Y131" s="25"/>
      <c r="Z131" s="28">
        <f t="shared" ref="Z131:Z194" si="13">1000*($U131/360)*$R$2</f>
        <v>3.583333333333333</v>
      </c>
    </row>
    <row r="132" spans="17:26">
      <c r="Q132" s="22"/>
      <c r="R132" s="22"/>
      <c r="S132" s="22"/>
      <c r="T132" s="22"/>
      <c r="U132" s="25">
        <f t="shared" si="9"/>
        <v>130</v>
      </c>
      <c r="V132" s="25">
        <f t="shared" si="10"/>
        <v>3.6111111111111109E-3</v>
      </c>
      <c r="W132" s="25">
        <f t="shared" si="11"/>
        <v>0.76604444311897801</v>
      </c>
      <c r="X132" s="25">
        <f t="shared" si="12"/>
        <v>0.76604444311897801</v>
      </c>
      <c r="Y132" s="25"/>
      <c r="Z132" s="28">
        <f t="shared" si="13"/>
        <v>3.6111111111111107</v>
      </c>
    </row>
    <row r="133" spans="17:26">
      <c r="Q133" s="22"/>
      <c r="R133" s="22"/>
      <c r="S133" s="22"/>
      <c r="T133" s="22"/>
      <c r="U133" s="25">
        <f t="shared" ref="U133:U196" si="14">U132+1</f>
        <v>131</v>
      </c>
      <c r="V133" s="25">
        <f t="shared" si="10"/>
        <v>3.638888888888889E-3</v>
      </c>
      <c r="W133" s="25">
        <f t="shared" si="11"/>
        <v>0.75470958022277179</v>
      </c>
      <c r="X133" s="25">
        <f t="shared" si="12"/>
        <v>0.75470958022277179</v>
      </c>
      <c r="Y133" s="25"/>
      <c r="Z133" s="28">
        <f t="shared" si="13"/>
        <v>3.6388888888888888</v>
      </c>
    </row>
    <row r="134" spans="17:26">
      <c r="Q134" s="22"/>
      <c r="R134" s="22"/>
      <c r="S134" s="22"/>
      <c r="T134" s="22"/>
      <c r="U134" s="25">
        <f t="shared" si="14"/>
        <v>132</v>
      </c>
      <c r="V134" s="25">
        <f t="shared" si="10"/>
        <v>3.6666666666666666E-3</v>
      </c>
      <c r="W134" s="25">
        <f t="shared" si="11"/>
        <v>0.74314482547739424</v>
      </c>
      <c r="X134" s="25">
        <f t="shared" si="12"/>
        <v>0.74314482547739424</v>
      </c>
      <c r="Y134" s="25"/>
      <c r="Z134" s="28">
        <f t="shared" si="13"/>
        <v>3.6666666666666665</v>
      </c>
    </row>
    <row r="135" spans="17:26">
      <c r="Q135" s="22"/>
      <c r="R135" s="22"/>
      <c r="S135" s="22"/>
      <c r="T135" s="22"/>
      <c r="U135" s="25">
        <f t="shared" si="14"/>
        <v>133</v>
      </c>
      <c r="V135" s="25">
        <f t="shared" si="10"/>
        <v>3.6944444444444446E-3</v>
      </c>
      <c r="W135" s="25">
        <f t="shared" si="11"/>
        <v>0.73135370161917024</v>
      </c>
      <c r="X135" s="25">
        <f t="shared" si="12"/>
        <v>0.73135370161917024</v>
      </c>
      <c r="Y135" s="25"/>
      <c r="Z135" s="28">
        <f t="shared" si="13"/>
        <v>3.6944444444444446</v>
      </c>
    </row>
    <row r="136" spans="17:26">
      <c r="Q136" s="22"/>
      <c r="R136" s="22"/>
      <c r="S136" s="22"/>
      <c r="T136" s="22"/>
      <c r="U136" s="25">
        <f t="shared" si="14"/>
        <v>134</v>
      </c>
      <c r="V136" s="25">
        <f t="shared" si="10"/>
        <v>3.7222222222222223E-3</v>
      </c>
      <c r="W136" s="25">
        <f t="shared" si="11"/>
        <v>0.71933980033865108</v>
      </c>
      <c r="X136" s="25">
        <f t="shared" si="12"/>
        <v>0.71933980033865108</v>
      </c>
      <c r="Y136" s="25"/>
      <c r="Z136" s="28">
        <f t="shared" si="13"/>
        <v>3.7222222222222223</v>
      </c>
    </row>
    <row r="137" spans="17:26">
      <c r="Q137" s="22"/>
      <c r="R137" s="22"/>
      <c r="S137" s="22"/>
      <c r="T137" s="22"/>
      <c r="U137" s="25">
        <f t="shared" si="14"/>
        <v>135</v>
      </c>
      <c r="V137" s="25">
        <f t="shared" si="10"/>
        <v>3.7499999999999999E-3</v>
      </c>
      <c r="W137" s="25">
        <f t="shared" si="11"/>
        <v>0.70710678118654757</v>
      </c>
      <c r="X137" s="25">
        <f t="shared" si="12"/>
        <v>0.70710678118654757</v>
      </c>
      <c r="Y137" s="25"/>
      <c r="Z137" s="28">
        <f t="shared" si="13"/>
        <v>3.75</v>
      </c>
    </row>
    <row r="138" spans="17:26">
      <c r="Q138" s="22"/>
      <c r="R138" s="22"/>
      <c r="S138" s="22"/>
      <c r="T138" s="22"/>
      <c r="U138" s="25">
        <f t="shared" si="14"/>
        <v>136</v>
      </c>
      <c r="V138" s="25">
        <f t="shared" si="10"/>
        <v>3.7777777777777779E-3</v>
      </c>
      <c r="W138" s="25">
        <f t="shared" si="11"/>
        <v>0.69465837045899714</v>
      </c>
      <c r="X138" s="25">
        <f t="shared" si="12"/>
        <v>0.69465837045899714</v>
      </c>
      <c r="Y138" s="25"/>
      <c r="Z138" s="28">
        <f t="shared" si="13"/>
        <v>3.7777777777777777</v>
      </c>
    </row>
    <row r="139" spans="17:26">
      <c r="Q139" s="22"/>
      <c r="R139" s="22"/>
      <c r="S139" s="22"/>
      <c r="T139" s="22"/>
      <c r="U139" s="25">
        <f t="shared" si="14"/>
        <v>137</v>
      </c>
      <c r="V139" s="25">
        <f t="shared" si="10"/>
        <v>3.8055555555555555E-3</v>
      </c>
      <c r="W139" s="25">
        <f t="shared" si="11"/>
        <v>0.68199836006249859</v>
      </c>
      <c r="X139" s="25">
        <f t="shared" si="12"/>
        <v>0.68199836006249859</v>
      </c>
      <c r="Y139" s="25"/>
      <c r="Z139" s="28">
        <f t="shared" si="13"/>
        <v>3.8055555555555554</v>
      </c>
    </row>
    <row r="140" spans="17:26">
      <c r="Q140" s="22"/>
      <c r="R140" s="22"/>
      <c r="S140" s="22"/>
      <c r="T140" s="22"/>
      <c r="U140" s="25">
        <f t="shared" si="14"/>
        <v>138</v>
      </c>
      <c r="V140" s="25">
        <f t="shared" si="10"/>
        <v>3.8333333333333336E-3</v>
      </c>
      <c r="W140" s="25">
        <f t="shared" si="11"/>
        <v>0.66913060635885802</v>
      </c>
      <c r="X140" s="25">
        <f t="shared" si="12"/>
        <v>0.66913060635885802</v>
      </c>
      <c r="Y140" s="25"/>
      <c r="Z140" s="28">
        <f t="shared" si="13"/>
        <v>3.8333333333333339</v>
      </c>
    </row>
    <row r="141" spans="17:26">
      <c r="Q141" s="22"/>
      <c r="R141" s="22"/>
      <c r="S141" s="22"/>
      <c r="T141" s="22"/>
      <c r="U141" s="25">
        <f t="shared" si="14"/>
        <v>139</v>
      </c>
      <c r="V141" s="25">
        <f t="shared" si="10"/>
        <v>3.8611111111111112E-3</v>
      </c>
      <c r="W141" s="25">
        <f t="shared" si="11"/>
        <v>0.65605902899050728</v>
      </c>
      <c r="X141" s="25">
        <f t="shared" si="12"/>
        <v>0.65605902899050728</v>
      </c>
      <c r="Y141" s="25"/>
      <c r="Z141" s="28">
        <f t="shared" si="13"/>
        <v>3.8611111111111116</v>
      </c>
    </row>
    <row r="142" spans="17:26">
      <c r="Q142" s="22"/>
      <c r="R142" s="22"/>
      <c r="S142" s="22"/>
      <c r="T142" s="22"/>
      <c r="U142" s="25">
        <f t="shared" si="14"/>
        <v>140</v>
      </c>
      <c r="V142" s="25">
        <f t="shared" si="10"/>
        <v>3.8888888888888892E-3</v>
      </c>
      <c r="W142" s="25">
        <f t="shared" si="11"/>
        <v>0.64278760968653914</v>
      </c>
      <c r="X142" s="25">
        <f t="shared" si="12"/>
        <v>0.64278760968653914</v>
      </c>
      <c r="Y142" s="25"/>
      <c r="Z142" s="28">
        <f t="shared" si="13"/>
        <v>3.8888888888888893</v>
      </c>
    </row>
    <row r="143" spans="17:26">
      <c r="Q143" s="22"/>
      <c r="R143" s="22"/>
      <c r="S143" s="22"/>
      <c r="T143" s="22"/>
      <c r="U143" s="25">
        <f t="shared" si="14"/>
        <v>141</v>
      </c>
      <c r="V143" s="25">
        <f t="shared" si="10"/>
        <v>3.9166666666666664E-3</v>
      </c>
      <c r="W143" s="25">
        <f t="shared" si="11"/>
        <v>0.62932039104983739</v>
      </c>
      <c r="X143" s="25">
        <f t="shared" si="12"/>
        <v>0.62932039104983739</v>
      </c>
      <c r="Y143" s="25"/>
      <c r="Z143" s="28">
        <f t="shared" si="13"/>
        <v>3.916666666666667</v>
      </c>
    </row>
    <row r="144" spans="17:26">
      <c r="Q144" s="22"/>
      <c r="R144" s="22"/>
      <c r="S144" s="22"/>
      <c r="T144" s="22"/>
      <c r="U144" s="25">
        <f t="shared" si="14"/>
        <v>142</v>
      </c>
      <c r="V144" s="25">
        <f t="shared" si="10"/>
        <v>3.944444444444444E-3</v>
      </c>
      <c r="W144" s="25">
        <f t="shared" si="11"/>
        <v>0.6156614753256584</v>
      </c>
      <c r="X144" s="25">
        <f t="shared" si="12"/>
        <v>0.6156614753256584</v>
      </c>
      <c r="Y144" s="25"/>
      <c r="Z144" s="28">
        <f t="shared" si="13"/>
        <v>3.9444444444444446</v>
      </c>
    </row>
    <row r="145" spans="17:26">
      <c r="Q145" s="22"/>
      <c r="R145" s="22"/>
      <c r="S145" s="22"/>
      <c r="T145" s="22"/>
      <c r="U145" s="25">
        <f t="shared" si="14"/>
        <v>143</v>
      </c>
      <c r="V145" s="25">
        <f t="shared" si="10"/>
        <v>3.9722222222222225E-3</v>
      </c>
      <c r="W145" s="25">
        <f t="shared" si="11"/>
        <v>0.60181502315204816</v>
      </c>
      <c r="X145" s="25">
        <f t="shared" si="12"/>
        <v>0.60181502315204816</v>
      </c>
      <c r="Y145" s="25"/>
      <c r="Z145" s="28">
        <f t="shared" si="13"/>
        <v>3.9722222222222219</v>
      </c>
    </row>
    <row r="146" spans="17:26">
      <c r="Q146" s="22"/>
      <c r="R146" s="22"/>
      <c r="S146" s="22"/>
      <c r="T146" s="22"/>
      <c r="U146" s="25">
        <f t="shared" si="14"/>
        <v>144</v>
      </c>
      <c r="V146" s="25">
        <f t="shared" si="10"/>
        <v>4.0000000000000001E-3</v>
      </c>
      <c r="W146" s="25">
        <f t="shared" si="11"/>
        <v>0.58778525229247325</v>
      </c>
      <c r="X146" s="25">
        <f t="shared" si="12"/>
        <v>0.58778525229247325</v>
      </c>
      <c r="Y146" s="25"/>
      <c r="Z146" s="28">
        <f t="shared" si="13"/>
        <v>4</v>
      </c>
    </row>
    <row r="147" spans="17:26">
      <c r="Q147" s="22"/>
      <c r="R147" s="22"/>
      <c r="S147" s="22"/>
      <c r="T147" s="22"/>
      <c r="U147" s="25">
        <f t="shared" si="14"/>
        <v>145</v>
      </c>
      <c r="V147" s="25">
        <f t="shared" si="10"/>
        <v>4.0277777777777777E-3</v>
      </c>
      <c r="W147" s="25">
        <f t="shared" si="11"/>
        <v>0.57357643635104594</v>
      </c>
      <c r="X147" s="25">
        <f t="shared" si="12"/>
        <v>0.57357643635104594</v>
      </c>
      <c r="Y147" s="25"/>
      <c r="Z147" s="28">
        <f t="shared" si="13"/>
        <v>4.0277777777777777</v>
      </c>
    </row>
    <row r="148" spans="17:26">
      <c r="Q148" s="22"/>
      <c r="R148" s="22"/>
      <c r="S148" s="22"/>
      <c r="T148" s="22"/>
      <c r="U148" s="25">
        <f t="shared" si="14"/>
        <v>146</v>
      </c>
      <c r="V148" s="25">
        <f t="shared" si="10"/>
        <v>4.0555555555555553E-3</v>
      </c>
      <c r="W148" s="25">
        <f t="shared" si="11"/>
        <v>0.5591929034707469</v>
      </c>
      <c r="X148" s="25">
        <f t="shared" si="12"/>
        <v>0.5591929034707469</v>
      </c>
      <c r="Y148" s="25"/>
      <c r="Z148" s="28">
        <f t="shared" si="13"/>
        <v>4.0555555555555554</v>
      </c>
    </row>
    <row r="149" spans="17:26">
      <c r="Q149" s="22"/>
      <c r="R149" s="22"/>
      <c r="S149" s="22"/>
      <c r="T149" s="22"/>
      <c r="U149" s="25">
        <f t="shared" si="14"/>
        <v>147</v>
      </c>
      <c r="V149" s="25">
        <f t="shared" si="10"/>
        <v>4.0833333333333329E-3</v>
      </c>
      <c r="W149" s="25">
        <f t="shared" si="11"/>
        <v>0.54463903501502731</v>
      </c>
      <c r="X149" s="25">
        <f t="shared" si="12"/>
        <v>0.54463903501502731</v>
      </c>
      <c r="Y149" s="25"/>
      <c r="Z149" s="28">
        <f t="shared" si="13"/>
        <v>4.083333333333333</v>
      </c>
    </row>
    <row r="150" spans="17:26">
      <c r="Q150" s="22"/>
      <c r="R150" s="22"/>
      <c r="S150" s="22"/>
      <c r="T150" s="22"/>
      <c r="U150" s="25">
        <f t="shared" si="14"/>
        <v>148</v>
      </c>
      <c r="V150" s="25">
        <f t="shared" si="10"/>
        <v>4.1111111111111114E-3</v>
      </c>
      <c r="W150" s="25">
        <f t="shared" si="11"/>
        <v>0.5299192642332049</v>
      </c>
      <c r="X150" s="25">
        <f t="shared" si="12"/>
        <v>0.5299192642332049</v>
      </c>
      <c r="Y150" s="25"/>
      <c r="Z150" s="28">
        <f t="shared" si="13"/>
        <v>4.1111111111111107</v>
      </c>
    </row>
    <row r="151" spans="17:26">
      <c r="Q151" s="22"/>
      <c r="R151" s="22"/>
      <c r="S151" s="22"/>
      <c r="T151" s="22"/>
      <c r="U151" s="25">
        <f t="shared" si="14"/>
        <v>149</v>
      </c>
      <c r="V151" s="25">
        <f t="shared" si="10"/>
        <v>4.138888888888889E-3</v>
      </c>
      <c r="W151" s="25">
        <f t="shared" si="11"/>
        <v>0.51503807491005404</v>
      </c>
      <c r="X151" s="25">
        <f t="shared" si="12"/>
        <v>0.51503807491005404</v>
      </c>
      <c r="Y151" s="25"/>
      <c r="Z151" s="28">
        <f t="shared" si="13"/>
        <v>4.1388888888888884</v>
      </c>
    </row>
    <row r="152" spans="17:26">
      <c r="Q152" s="22"/>
      <c r="R152" s="22"/>
      <c r="S152" s="22"/>
      <c r="T152" s="22"/>
      <c r="U152" s="25">
        <f t="shared" si="14"/>
        <v>150</v>
      </c>
      <c r="V152" s="25">
        <f t="shared" si="10"/>
        <v>4.1666666666666666E-3</v>
      </c>
      <c r="W152" s="25">
        <f t="shared" si="11"/>
        <v>0.49999999999999994</v>
      </c>
      <c r="X152" s="25">
        <f t="shared" si="12"/>
        <v>0.49999999999999994</v>
      </c>
      <c r="Y152" s="25"/>
      <c r="Z152" s="28">
        <f t="shared" si="13"/>
        <v>4.166666666666667</v>
      </c>
    </row>
    <row r="153" spans="17:26">
      <c r="Q153" s="22"/>
      <c r="R153" s="22"/>
      <c r="S153" s="22"/>
      <c r="T153" s="22"/>
      <c r="U153" s="25">
        <f t="shared" si="14"/>
        <v>151</v>
      </c>
      <c r="V153" s="25">
        <f t="shared" si="10"/>
        <v>4.1944444444444442E-3</v>
      </c>
      <c r="W153" s="25">
        <f t="shared" si="11"/>
        <v>0.48480962024633717</v>
      </c>
      <c r="X153" s="25">
        <f t="shared" si="12"/>
        <v>0.48480962024633717</v>
      </c>
      <c r="Y153" s="25"/>
      <c r="Z153" s="28">
        <f t="shared" si="13"/>
        <v>4.1944444444444446</v>
      </c>
    </row>
    <row r="154" spans="17:26">
      <c r="Q154" s="22"/>
      <c r="R154" s="22"/>
      <c r="S154" s="22"/>
      <c r="T154" s="22"/>
      <c r="U154" s="25">
        <f t="shared" si="14"/>
        <v>152</v>
      </c>
      <c r="V154" s="25">
        <f t="shared" si="10"/>
        <v>4.2222222222222227E-3</v>
      </c>
      <c r="W154" s="25">
        <f t="shared" si="11"/>
        <v>0.46947156278589069</v>
      </c>
      <c r="X154" s="25">
        <f t="shared" si="12"/>
        <v>0.46947156278589069</v>
      </c>
      <c r="Y154" s="25"/>
      <c r="Z154" s="28">
        <f t="shared" si="13"/>
        <v>4.2222222222222223</v>
      </c>
    </row>
    <row r="155" spans="17:26">
      <c r="Q155" s="22"/>
      <c r="R155" s="22"/>
      <c r="S155" s="22"/>
      <c r="T155" s="22"/>
      <c r="U155" s="25">
        <f t="shared" si="14"/>
        <v>153</v>
      </c>
      <c r="V155" s="25">
        <f t="shared" si="10"/>
        <v>4.2500000000000003E-3</v>
      </c>
      <c r="W155" s="25">
        <f t="shared" si="11"/>
        <v>0.45399049973954647</v>
      </c>
      <c r="X155" s="25">
        <f t="shared" si="12"/>
        <v>0.45399049973954647</v>
      </c>
      <c r="Y155" s="25"/>
      <c r="Z155" s="28">
        <f t="shared" si="13"/>
        <v>4.25</v>
      </c>
    </row>
    <row r="156" spans="17:26">
      <c r="Q156" s="22"/>
      <c r="R156" s="22"/>
      <c r="S156" s="22"/>
      <c r="T156" s="22"/>
      <c r="U156" s="25">
        <f t="shared" si="14"/>
        <v>154</v>
      </c>
      <c r="V156" s="25">
        <f t="shared" si="10"/>
        <v>4.2777777777777779E-3</v>
      </c>
      <c r="W156" s="25">
        <f t="shared" si="11"/>
        <v>0.43837114678907729</v>
      </c>
      <c r="X156" s="25">
        <f t="shared" si="12"/>
        <v>0.43837114678907729</v>
      </c>
      <c r="Y156" s="25"/>
      <c r="Z156" s="28">
        <f t="shared" si="13"/>
        <v>4.2777777777777777</v>
      </c>
    </row>
    <row r="157" spans="17:26">
      <c r="Q157" s="22"/>
      <c r="R157" s="22"/>
      <c r="S157" s="22"/>
      <c r="T157" s="22"/>
      <c r="U157" s="25">
        <f t="shared" si="14"/>
        <v>155</v>
      </c>
      <c r="V157" s="25">
        <f t="shared" si="10"/>
        <v>4.3055555555555555E-3</v>
      </c>
      <c r="W157" s="25">
        <f t="shared" si="11"/>
        <v>0.4226182617406995</v>
      </c>
      <c r="X157" s="25">
        <f t="shared" si="12"/>
        <v>0.4226182617406995</v>
      </c>
      <c r="Y157" s="25"/>
      <c r="Z157" s="28">
        <f t="shared" si="13"/>
        <v>4.3055555555555562</v>
      </c>
    </row>
    <row r="158" spans="17:26">
      <c r="Q158" s="22"/>
      <c r="R158" s="22"/>
      <c r="S158" s="22"/>
      <c r="T158" s="22"/>
      <c r="U158" s="25">
        <f t="shared" si="14"/>
        <v>156</v>
      </c>
      <c r="V158" s="25">
        <f t="shared" si="10"/>
        <v>4.333333333333334E-3</v>
      </c>
      <c r="W158" s="25">
        <f t="shared" si="11"/>
        <v>0.40673664307579965</v>
      </c>
      <c r="X158" s="25">
        <f t="shared" si="12"/>
        <v>0.40673664307579965</v>
      </c>
      <c r="Y158" s="25"/>
      <c r="Z158" s="28">
        <f t="shared" si="13"/>
        <v>4.3333333333333339</v>
      </c>
    </row>
    <row r="159" spans="17:26">
      <c r="Q159" s="22"/>
      <c r="R159" s="22"/>
      <c r="S159" s="22"/>
      <c r="T159" s="22"/>
      <c r="U159" s="25">
        <f t="shared" si="14"/>
        <v>157</v>
      </c>
      <c r="V159" s="25">
        <f t="shared" si="10"/>
        <v>4.3611111111111116E-3</v>
      </c>
      <c r="W159" s="25">
        <f t="shared" si="11"/>
        <v>0.39073112848927333</v>
      </c>
      <c r="X159" s="25">
        <f t="shared" si="12"/>
        <v>0.39073112848927333</v>
      </c>
      <c r="Y159" s="25"/>
      <c r="Z159" s="28">
        <f t="shared" si="13"/>
        <v>4.3611111111111116</v>
      </c>
    </row>
    <row r="160" spans="17:26">
      <c r="Q160" s="22"/>
      <c r="R160" s="22"/>
      <c r="S160" s="22"/>
      <c r="T160" s="22"/>
      <c r="U160" s="25">
        <f t="shared" si="14"/>
        <v>158</v>
      </c>
      <c r="V160" s="25">
        <f t="shared" si="10"/>
        <v>4.3888888888888892E-3</v>
      </c>
      <c r="W160" s="25">
        <f t="shared" si="11"/>
        <v>0.37460659341591179</v>
      </c>
      <c r="X160" s="25">
        <f t="shared" si="12"/>
        <v>0.37460659341591179</v>
      </c>
      <c r="Y160" s="25"/>
      <c r="Z160" s="28">
        <f t="shared" si="13"/>
        <v>4.3888888888888884</v>
      </c>
    </row>
    <row r="161" spans="17:26">
      <c r="Q161" s="22"/>
      <c r="R161" s="22"/>
      <c r="S161" s="22"/>
      <c r="T161" s="22"/>
      <c r="U161" s="25">
        <f t="shared" si="14"/>
        <v>159</v>
      </c>
      <c r="V161" s="25">
        <f t="shared" si="10"/>
        <v>4.4166666666666668E-3</v>
      </c>
      <c r="W161" s="25">
        <f t="shared" si="11"/>
        <v>0.35836794954530021</v>
      </c>
      <c r="X161" s="25">
        <f t="shared" si="12"/>
        <v>0.35836794954530021</v>
      </c>
      <c r="Y161" s="25"/>
      <c r="Z161" s="28">
        <f t="shared" si="13"/>
        <v>4.4166666666666661</v>
      </c>
    </row>
    <row r="162" spans="17:26">
      <c r="Q162" s="22"/>
      <c r="R162" s="22"/>
      <c r="S162" s="22"/>
      <c r="T162" s="22"/>
      <c r="U162" s="25">
        <f t="shared" si="14"/>
        <v>160</v>
      </c>
      <c r="V162" s="25">
        <f t="shared" si="10"/>
        <v>4.4444444444444444E-3</v>
      </c>
      <c r="W162" s="25">
        <f t="shared" si="11"/>
        <v>0.34202014332566888</v>
      </c>
      <c r="X162" s="25">
        <f t="shared" si="12"/>
        <v>0.34202014332566888</v>
      </c>
      <c r="Y162" s="25"/>
      <c r="Z162" s="28">
        <f t="shared" si="13"/>
        <v>4.4444444444444438</v>
      </c>
    </row>
    <row r="163" spans="17:26">
      <c r="Q163" s="22"/>
      <c r="R163" s="22"/>
      <c r="S163" s="22"/>
      <c r="T163" s="22"/>
      <c r="U163" s="25">
        <f t="shared" si="14"/>
        <v>161</v>
      </c>
      <c r="V163" s="25">
        <f t="shared" si="10"/>
        <v>4.4722222222222229E-3</v>
      </c>
      <c r="W163" s="25">
        <f t="shared" si="11"/>
        <v>0.32556815445715614</v>
      </c>
      <c r="X163" s="25">
        <f t="shared" si="12"/>
        <v>0.32556815445715614</v>
      </c>
      <c r="Y163" s="25"/>
      <c r="Z163" s="28">
        <f t="shared" si="13"/>
        <v>4.4722222222222223</v>
      </c>
    </row>
    <row r="164" spans="17:26">
      <c r="Q164" s="22"/>
      <c r="R164" s="22"/>
      <c r="S164" s="22"/>
      <c r="T164" s="22"/>
      <c r="U164" s="25">
        <f t="shared" si="14"/>
        <v>162</v>
      </c>
      <c r="V164" s="25">
        <f t="shared" si="10"/>
        <v>4.5000000000000005E-3</v>
      </c>
      <c r="W164" s="25">
        <f t="shared" si="11"/>
        <v>0.30901699437494712</v>
      </c>
      <c r="X164" s="25">
        <f t="shared" si="12"/>
        <v>0.30901699437494712</v>
      </c>
      <c r="Y164" s="25"/>
      <c r="Z164" s="28">
        <f t="shared" si="13"/>
        <v>4.5</v>
      </c>
    </row>
    <row r="165" spans="17:26">
      <c r="Q165" s="22"/>
      <c r="R165" s="22"/>
      <c r="S165" s="22"/>
      <c r="T165" s="22"/>
      <c r="U165" s="25">
        <f t="shared" si="14"/>
        <v>163</v>
      </c>
      <c r="V165" s="25">
        <f t="shared" si="10"/>
        <v>4.5277777777777781E-3</v>
      </c>
      <c r="W165" s="25">
        <f t="shared" si="11"/>
        <v>0.2923717047227366</v>
      </c>
      <c r="X165" s="25">
        <f t="shared" si="12"/>
        <v>0.2923717047227366</v>
      </c>
      <c r="Y165" s="25"/>
      <c r="Z165" s="28">
        <f t="shared" si="13"/>
        <v>4.5277777777777777</v>
      </c>
    </row>
    <row r="166" spans="17:26">
      <c r="Q166" s="22"/>
      <c r="R166" s="22"/>
      <c r="S166" s="22"/>
      <c r="T166" s="22"/>
      <c r="U166" s="25">
        <f t="shared" si="14"/>
        <v>164</v>
      </c>
      <c r="V166" s="25">
        <f t="shared" si="10"/>
        <v>4.5555555555555557E-3</v>
      </c>
      <c r="W166" s="25">
        <f t="shared" si="11"/>
        <v>0.27563735581699922</v>
      </c>
      <c r="X166" s="25">
        <f t="shared" si="12"/>
        <v>0.27563735581699922</v>
      </c>
      <c r="Y166" s="25"/>
      <c r="Z166" s="28">
        <f t="shared" si="13"/>
        <v>4.5555555555555554</v>
      </c>
    </row>
    <row r="167" spans="17:26">
      <c r="Q167" s="22"/>
      <c r="R167" s="22"/>
      <c r="S167" s="22"/>
      <c r="T167" s="22"/>
      <c r="U167" s="25">
        <f t="shared" si="14"/>
        <v>165</v>
      </c>
      <c r="V167" s="25">
        <f t="shared" si="10"/>
        <v>4.5833333333333334E-3</v>
      </c>
      <c r="W167" s="25">
        <f t="shared" si="11"/>
        <v>0.25881904510252057</v>
      </c>
      <c r="X167" s="25">
        <f t="shared" si="12"/>
        <v>0.25881904510252057</v>
      </c>
      <c r="Y167" s="25"/>
      <c r="Z167" s="28">
        <f t="shared" si="13"/>
        <v>4.583333333333333</v>
      </c>
    </row>
    <row r="168" spans="17:26">
      <c r="Q168" s="22"/>
      <c r="R168" s="22"/>
      <c r="S168" s="22"/>
      <c r="T168" s="22"/>
      <c r="U168" s="25">
        <f t="shared" si="14"/>
        <v>166</v>
      </c>
      <c r="V168" s="25">
        <f t="shared" si="10"/>
        <v>4.6111111111111118E-3</v>
      </c>
      <c r="W168" s="25">
        <f t="shared" si="11"/>
        <v>0.24192189559966731</v>
      </c>
      <c r="X168" s="25">
        <f t="shared" si="12"/>
        <v>0.24192189559966731</v>
      </c>
      <c r="Y168" s="25"/>
      <c r="Z168" s="28">
        <f t="shared" si="13"/>
        <v>4.6111111111111116</v>
      </c>
    </row>
    <row r="169" spans="17:26">
      <c r="Q169" s="22"/>
      <c r="R169" s="22"/>
      <c r="S169" s="22"/>
      <c r="T169" s="22"/>
      <c r="U169" s="25">
        <f t="shared" si="14"/>
        <v>167</v>
      </c>
      <c r="V169" s="25">
        <f t="shared" si="10"/>
        <v>4.6388888888888894E-3</v>
      </c>
      <c r="W169" s="25">
        <f t="shared" si="11"/>
        <v>0.22495105434386478</v>
      </c>
      <c r="X169" s="25">
        <f t="shared" si="12"/>
        <v>0.22495105434386478</v>
      </c>
      <c r="Y169" s="25"/>
      <c r="Z169" s="28">
        <f t="shared" si="13"/>
        <v>4.6388888888888893</v>
      </c>
    </row>
    <row r="170" spans="17:26">
      <c r="Q170" s="22"/>
      <c r="R170" s="22"/>
      <c r="S170" s="22"/>
      <c r="T170" s="22"/>
      <c r="U170" s="25">
        <f t="shared" si="14"/>
        <v>168</v>
      </c>
      <c r="V170" s="25">
        <f t="shared" si="10"/>
        <v>4.6666666666666671E-3</v>
      </c>
      <c r="W170" s="25">
        <f t="shared" si="11"/>
        <v>0.20791169081775887</v>
      </c>
      <c r="X170" s="25">
        <f t="shared" si="12"/>
        <v>0.20791169081775887</v>
      </c>
      <c r="Y170" s="25"/>
      <c r="Z170" s="28">
        <f t="shared" si="13"/>
        <v>4.666666666666667</v>
      </c>
    </row>
    <row r="171" spans="17:26">
      <c r="Q171" s="22"/>
      <c r="R171" s="22"/>
      <c r="S171" s="22"/>
      <c r="T171" s="22"/>
      <c r="U171" s="25">
        <f t="shared" si="14"/>
        <v>169</v>
      </c>
      <c r="V171" s="25">
        <f t="shared" si="10"/>
        <v>4.6944444444444447E-3</v>
      </c>
      <c r="W171" s="25">
        <f t="shared" si="11"/>
        <v>0.19080899537654453</v>
      </c>
      <c r="X171" s="25">
        <f t="shared" si="12"/>
        <v>0.19080899537654453</v>
      </c>
      <c r="Y171" s="25"/>
      <c r="Z171" s="28">
        <f t="shared" si="13"/>
        <v>4.6944444444444446</v>
      </c>
    </row>
    <row r="172" spans="17:26">
      <c r="Q172" s="22"/>
      <c r="R172" s="22"/>
      <c r="S172" s="22"/>
      <c r="T172" s="22"/>
      <c r="U172" s="25">
        <f t="shared" si="14"/>
        <v>170</v>
      </c>
      <c r="V172" s="25">
        <f t="shared" si="10"/>
        <v>4.7222222222222223E-3</v>
      </c>
      <c r="W172" s="25">
        <f t="shared" si="11"/>
        <v>0.17364817766693028</v>
      </c>
      <c r="X172" s="25">
        <f t="shared" si="12"/>
        <v>0.17364817766693028</v>
      </c>
      <c r="Y172" s="25"/>
      <c r="Z172" s="28">
        <f t="shared" si="13"/>
        <v>4.7222222222222223</v>
      </c>
    </row>
    <row r="173" spans="17:26">
      <c r="Q173" s="22"/>
      <c r="R173" s="22"/>
      <c r="S173" s="22"/>
      <c r="T173" s="22"/>
      <c r="U173" s="25">
        <f t="shared" si="14"/>
        <v>171</v>
      </c>
      <c r="V173" s="25">
        <f t="shared" si="10"/>
        <v>4.7499999999999999E-3</v>
      </c>
      <c r="W173" s="25">
        <f t="shared" si="11"/>
        <v>0.15643446504023098</v>
      </c>
      <c r="X173" s="25">
        <f t="shared" si="12"/>
        <v>0.15643446504023098</v>
      </c>
      <c r="Y173" s="25"/>
      <c r="Z173" s="28">
        <f t="shared" si="13"/>
        <v>4.75</v>
      </c>
    </row>
    <row r="174" spans="17:26">
      <c r="Q174" s="22"/>
      <c r="R174" s="22"/>
      <c r="S174" s="22"/>
      <c r="T174" s="22"/>
      <c r="U174" s="25">
        <f t="shared" si="14"/>
        <v>172</v>
      </c>
      <c r="V174" s="25">
        <f t="shared" si="10"/>
        <v>4.7777777777777784E-3</v>
      </c>
      <c r="W174" s="25">
        <f t="shared" si="11"/>
        <v>0.13917310096006488</v>
      </c>
      <c r="X174" s="25">
        <f t="shared" si="12"/>
        <v>0.13917310096006488</v>
      </c>
      <c r="Y174" s="25"/>
      <c r="Z174" s="28">
        <f t="shared" si="13"/>
        <v>4.7777777777777786</v>
      </c>
    </row>
    <row r="175" spans="17:26">
      <c r="Q175" s="22"/>
      <c r="R175" s="22"/>
      <c r="S175" s="22"/>
      <c r="T175" s="22"/>
      <c r="U175" s="25">
        <f t="shared" si="14"/>
        <v>173</v>
      </c>
      <c r="V175" s="25">
        <f t="shared" si="10"/>
        <v>4.805555555555556E-3</v>
      </c>
      <c r="W175" s="25">
        <f t="shared" si="11"/>
        <v>0.1218693434051471</v>
      </c>
      <c r="X175" s="25">
        <f t="shared" si="12"/>
        <v>0.1218693434051471</v>
      </c>
      <c r="Y175" s="25"/>
      <c r="Z175" s="28">
        <f t="shared" si="13"/>
        <v>4.8055555555555554</v>
      </c>
    </row>
    <row r="176" spans="17:26">
      <c r="Q176" s="22"/>
      <c r="R176" s="22"/>
      <c r="S176" s="22"/>
      <c r="T176" s="22"/>
      <c r="U176" s="25">
        <f t="shared" si="14"/>
        <v>174</v>
      </c>
      <c r="V176" s="25">
        <f t="shared" si="10"/>
        <v>4.8333333333333336E-3</v>
      </c>
      <c r="W176" s="25">
        <f t="shared" si="11"/>
        <v>0.10452846326765329</v>
      </c>
      <c r="X176" s="25">
        <f t="shared" si="12"/>
        <v>0.10452846326765329</v>
      </c>
      <c r="Y176" s="25"/>
      <c r="Z176" s="28">
        <f t="shared" si="13"/>
        <v>4.833333333333333</v>
      </c>
    </row>
    <row r="177" spans="17:26">
      <c r="Q177" s="22"/>
      <c r="R177" s="22"/>
      <c r="S177" s="22"/>
      <c r="T177" s="22"/>
      <c r="U177" s="25">
        <f t="shared" si="14"/>
        <v>175</v>
      </c>
      <c r="V177" s="25">
        <f t="shared" si="10"/>
        <v>4.8611111111111112E-3</v>
      </c>
      <c r="W177" s="25">
        <f t="shared" si="11"/>
        <v>8.7155742747658194E-2</v>
      </c>
      <c r="X177" s="25">
        <f t="shared" si="12"/>
        <v>8.7155742747658194E-2</v>
      </c>
      <c r="Y177" s="25"/>
      <c r="Z177" s="28">
        <f t="shared" si="13"/>
        <v>4.8611111111111107</v>
      </c>
    </row>
    <row r="178" spans="17:26">
      <c r="Q178" s="22"/>
      <c r="R178" s="22"/>
      <c r="S178" s="22"/>
      <c r="T178" s="22"/>
      <c r="U178" s="25">
        <f t="shared" si="14"/>
        <v>176</v>
      </c>
      <c r="V178" s="25">
        <f t="shared" si="10"/>
        <v>4.8888888888888888E-3</v>
      </c>
      <c r="W178" s="25">
        <f t="shared" si="11"/>
        <v>6.9756473744125524E-2</v>
      </c>
      <c r="X178" s="25">
        <f t="shared" si="12"/>
        <v>6.9756473744125524E-2</v>
      </c>
      <c r="Y178" s="25"/>
      <c r="Z178" s="28">
        <f t="shared" si="13"/>
        <v>4.8888888888888884</v>
      </c>
    </row>
    <row r="179" spans="17:26">
      <c r="Q179" s="22"/>
      <c r="R179" s="22"/>
      <c r="S179" s="22"/>
      <c r="T179" s="22"/>
      <c r="U179" s="25">
        <f t="shared" si="14"/>
        <v>177</v>
      </c>
      <c r="V179" s="25">
        <f t="shared" si="10"/>
        <v>4.9166666666666664E-3</v>
      </c>
      <c r="W179" s="25">
        <f t="shared" si="11"/>
        <v>5.2335956242943807E-2</v>
      </c>
      <c r="X179" s="25">
        <f t="shared" si="12"/>
        <v>5.2335956242943807E-2</v>
      </c>
      <c r="Y179" s="25"/>
      <c r="Z179" s="28">
        <f t="shared" si="13"/>
        <v>4.9166666666666661</v>
      </c>
    </row>
    <row r="180" spans="17:26">
      <c r="Q180" s="22"/>
      <c r="R180" s="22"/>
      <c r="S180" s="22"/>
      <c r="T180" s="22"/>
      <c r="U180" s="25">
        <f t="shared" si="14"/>
        <v>178</v>
      </c>
      <c r="V180" s="25">
        <f t="shared" si="10"/>
        <v>4.9444444444444449E-3</v>
      </c>
      <c r="W180" s="25">
        <f t="shared" si="11"/>
        <v>3.4899496702500699E-2</v>
      </c>
      <c r="X180" s="25">
        <f t="shared" si="12"/>
        <v>3.4899496702500699E-2</v>
      </c>
      <c r="Y180" s="25"/>
      <c r="Z180" s="28">
        <f t="shared" si="13"/>
        <v>4.9444444444444446</v>
      </c>
    </row>
    <row r="181" spans="17:26">
      <c r="Q181" s="22"/>
      <c r="R181" s="22"/>
      <c r="S181" s="22"/>
      <c r="T181" s="22"/>
      <c r="U181" s="25">
        <f t="shared" si="14"/>
        <v>179</v>
      </c>
      <c r="V181" s="25">
        <f t="shared" si="10"/>
        <v>4.9722222222222225E-3</v>
      </c>
      <c r="W181" s="25">
        <f t="shared" si="11"/>
        <v>1.7452406437283439E-2</v>
      </c>
      <c r="X181" s="25">
        <f t="shared" si="12"/>
        <v>1.7452406437283439E-2</v>
      </c>
      <c r="Y181" s="25"/>
      <c r="Z181" s="28">
        <f t="shared" si="13"/>
        <v>4.9722222222222223</v>
      </c>
    </row>
    <row r="182" spans="17:26">
      <c r="Q182" s="22"/>
      <c r="R182" s="22"/>
      <c r="S182" s="22"/>
      <c r="T182" s="22"/>
      <c r="U182" s="25">
        <f t="shared" si="14"/>
        <v>180</v>
      </c>
      <c r="V182" s="25">
        <f t="shared" si="10"/>
        <v>5.0000000000000001E-3</v>
      </c>
      <c r="W182" s="25">
        <f t="shared" si="11"/>
        <v>1.22514845490862E-16</v>
      </c>
      <c r="X182" s="25">
        <f t="shared" si="12"/>
        <v>1.22514845490862E-16</v>
      </c>
      <c r="Y182" s="25"/>
      <c r="Z182" s="28">
        <f t="shared" si="13"/>
        <v>5</v>
      </c>
    </row>
    <row r="183" spans="17:26">
      <c r="Q183" s="22"/>
      <c r="R183" s="22"/>
      <c r="S183" s="22"/>
      <c r="T183" s="22"/>
      <c r="U183" s="25">
        <f t="shared" si="14"/>
        <v>181</v>
      </c>
      <c r="V183" s="25">
        <f t="shared" si="10"/>
        <v>5.0277777777777777E-3</v>
      </c>
      <c r="W183" s="25">
        <f t="shared" si="11"/>
        <v>-1.7452406437283637E-2</v>
      </c>
      <c r="X183" s="25">
        <f t="shared" si="12"/>
        <v>-1.7452406437283637E-2</v>
      </c>
      <c r="Y183" s="25"/>
      <c r="Z183" s="28">
        <f t="shared" si="13"/>
        <v>5.0277777777777777</v>
      </c>
    </row>
    <row r="184" spans="17:26">
      <c r="Q184" s="22"/>
      <c r="R184" s="22"/>
      <c r="S184" s="22"/>
      <c r="T184" s="22"/>
      <c r="U184" s="25">
        <f t="shared" si="14"/>
        <v>182</v>
      </c>
      <c r="V184" s="25">
        <f t="shared" si="10"/>
        <v>5.0555555555555553E-3</v>
      </c>
      <c r="W184" s="25">
        <f t="shared" si="11"/>
        <v>-3.48994967025009E-2</v>
      </c>
      <c r="X184" s="25">
        <f t="shared" si="12"/>
        <v>-3.48994967025009E-2</v>
      </c>
      <c r="Y184" s="25"/>
      <c r="Z184" s="28">
        <f t="shared" si="13"/>
        <v>5.0555555555555554</v>
      </c>
    </row>
    <row r="185" spans="17:26">
      <c r="Q185" s="22"/>
      <c r="R185" s="22"/>
      <c r="S185" s="22"/>
      <c r="T185" s="22"/>
      <c r="U185" s="25">
        <f t="shared" si="14"/>
        <v>183</v>
      </c>
      <c r="V185" s="25">
        <f t="shared" si="10"/>
        <v>5.0833333333333329E-3</v>
      </c>
      <c r="W185" s="25">
        <f t="shared" si="11"/>
        <v>-5.2335956242943557E-2</v>
      </c>
      <c r="X185" s="25">
        <f t="shared" si="12"/>
        <v>-5.2335956242943557E-2</v>
      </c>
      <c r="Y185" s="25"/>
      <c r="Z185" s="28">
        <f t="shared" si="13"/>
        <v>5.083333333333333</v>
      </c>
    </row>
    <row r="186" spans="17:26">
      <c r="Q186" s="22"/>
      <c r="R186" s="22"/>
      <c r="S186" s="22"/>
      <c r="T186" s="22"/>
      <c r="U186" s="25">
        <f t="shared" si="14"/>
        <v>184</v>
      </c>
      <c r="V186" s="25">
        <f t="shared" si="10"/>
        <v>5.1111111111111105E-3</v>
      </c>
      <c r="W186" s="25">
        <f t="shared" si="11"/>
        <v>-6.9756473744124831E-2</v>
      </c>
      <c r="X186" s="25">
        <f t="shared" si="12"/>
        <v>-6.9756473744124831E-2</v>
      </c>
      <c r="Y186" s="25"/>
      <c r="Z186" s="28">
        <f t="shared" si="13"/>
        <v>5.1111111111111107</v>
      </c>
    </row>
    <row r="187" spans="17:26">
      <c r="Q187" s="22"/>
      <c r="R187" s="22"/>
      <c r="S187" s="22"/>
      <c r="T187" s="22"/>
      <c r="U187" s="25">
        <f t="shared" si="14"/>
        <v>185</v>
      </c>
      <c r="V187" s="25">
        <f t="shared" si="10"/>
        <v>5.1388888888888882E-3</v>
      </c>
      <c r="W187" s="25">
        <f t="shared" si="11"/>
        <v>-8.7155742747657944E-2</v>
      </c>
      <c r="X187" s="25">
        <f t="shared" si="12"/>
        <v>-8.7155742747657944E-2</v>
      </c>
      <c r="Y187" s="25"/>
      <c r="Z187" s="28">
        <f t="shared" si="13"/>
        <v>5.1388888888888884</v>
      </c>
    </row>
    <row r="188" spans="17:26">
      <c r="Q188" s="22"/>
      <c r="R188" s="22"/>
      <c r="S188" s="22"/>
      <c r="T188" s="22"/>
      <c r="U188" s="25">
        <f t="shared" si="14"/>
        <v>186</v>
      </c>
      <c r="V188" s="25">
        <f t="shared" si="10"/>
        <v>5.1666666666666675E-3</v>
      </c>
      <c r="W188" s="25">
        <f t="shared" si="11"/>
        <v>-0.10452846326765393</v>
      </c>
      <c r="X188" s="25">
        <f t="shared" si="12"/>
        <v>-0.10452846326765393</v>
      </c>
      <c r="Y188" s="25"/>
      <c r="Z188" s="28">
        <f t="shared" si="13"/>
        <v>5.1666666666666679</v>
      </c>
    </row>
    <row r="189" spans="17:26">
      <c r="Q189" s="22"/>
      <c r="R189" s="22"/>
      <c r="S189" s="22"/>
      <c r="T189" s="22"/>
      <c r="U189" s="25">
        <f t="shared" si="14"/>
        <v>187</v>
      </c>
      <c r="V189" s="25">
        <f t="shared" si="10"/>
        <v>5.1944444444444451E-3</v>
      </c>
      <c r="W189" s="25">
        <f t="shared" si="11"/>
        <v>-0.12186934340514774</v>
      </c>
      <c r="X189" s="25">
        <f t="shared" si="12"/>
        <v>-0.12186934340514774</v>
      </c>
      <c r="Y189" s="25"/>
      <c r="Z189" s="28">
        <f t="shared" si="13"/>
        <v>5.1944444444444446</v>
      </c>
    </row>
    <row r="190" spans="17:26">
      <c r="Q190" s="22"/>
      <c r="R190" s="22"/>
      <c r="S190" s="22"/>
      <c r="T190" s="22"/>
      <c r="U190" s="25">
        <f t="shared" si="14"/>
        <v>188</v>
      </c>
      <c r="V190" s="25">
        <f t="shared" si="10"/>
        <v>5.2222222222222227E-3</v>
      </c>
      <c r="W190" s="25">
        <f t="shared" si="11"/>
        <v>-0.13917310096006597</v>
      </c>
      <c r="X190" s="25">
        <f t="shared" si="12"/>
        <v>-0.13917310096006597</v>
      </c>
      <c r="Y190" s="25"/>
      <c r="Z190" s="28">
        <f t="shared" si="13"/>
        <v>5.2222222222222232</v>
      </c>
    </row>
    <row r="191" spans="17:26">
      <c r="Q191" s="22"/>
      <c r="R191" s="22"/>
      <c r="S191" s="22"/>
      <c r="T191" s="22"/>
      <c r="U191" s="25">
        <f t="shared" si="14"/>
        <v>189</v>
      </c>
      <c r="V191" s="25">
        <f t="shared" si="10"/>
        <v>5.2500000000000003E-3</v>
      </c>
      <c r="W191" s="25">
        <f t="shared" si="11"/>
        <v>-0.15643446504023117</v>
      </c>
      <c r="X191" s="25">
        <f t="shared" si="12"/>
        <v>-0.15643446504023117</v>
      </c>
      <c r="Y191" s="25"/>
      <c r="Z191" s="28">
        <f t="shared" si="13"/>
        <v>5.25</v>
      </c>
    </row>
    <row r="192" spans="17:26">
      <c r="Q192" s="22"/>
      <c r="R192" s="22"/>
      <c r="S192" s="22"/>
      <c r="T192" s="22"/>
      <c r="U192" s="25">
        <f t="shared" si="14"/>
        <v>190</v>
      </c>
      <c r="V192" s="25">
        <f t="shared" si="10"/>
        <v>5.2777777777777779E-3</v>
      </c>
      <c r="W192" s="25">
        <f t="shared" si="11"/>
        <v>-0.17364817766693047</v>
      </c>
      <c r="X192" s="25">
        <f t="shared" si="12"/>
        <v>-0.17364817766693047</v>
      </c>
      <c r="Y192" s="25"/>
      <c r="Z192" s="28">
        <f t="shared" si="13"/>
        <v>5.2777777777777786</v>
      </c>
    </row>
    <row r="193" spans="17:26">
      <c r="Q193" s="22"/>
      <c r="R193" s="22"/>
      <c r="S193" s="22"/>
      <c r="T193" s="22"/>
      <c r="U193" s="25">
        <f t="shared" si="14"/>
        <v>191</v>
      </c>
      <c r="V193" s="25">
        <f t="shared" si="10"/>
        <v>5.3055555555555555E-3</v>
      </c>
      <c r="W193" s="25">
        <f t="shared" si="11"/>
        <v>-0.19080899537654472</v>
      </c>
      <c r="X193" s="25">
        <f t="shared" si="12"/>
        <v>-0.19080899537654472</v>
      </c>
      <c r="Y193" s="25"/>
      <c r="Z193" s="28">
        <f t="shared" si="13"/>
        <v>5.3055555555555554</v>
      </c>
    </row>
    <row r="194" spans="17:26">
      <c r="Q194" s="22"/>
      <c r="R194" s="22"/>
      <c r="S194" s="22"/>
      <c r="T194" s="22"/>
      <c r="U194" s="25">
        <f t="shared" si="14"/>
        <v>192</v>
      </c>
      <c r="V194" s="25">
        <f t="shared" si="10"/>
        <v>5.3333333333333332E-3</v>
      </c>
      <c r="W194" s="25">
        <f t="shared" si="11"/>
        <v>-0.20791169081775907</v>
      </c>
      <c r="X194" s="25">
        <f t="shared" si="12"/>
        <v>-0.20791169081775907</v>
      </c>
      <c r="Y194" s="25"/>
      <c r="Z194" s="28">
        <f t="shared" si="13"/>
        <v>5.3333333333333339</v>
      </c>
    </row>
    <row r="195" spans="17:26">
      <c r="Q195" s="22"/>
      <c r="R195" s="22"/>
      <c r="S195" s="22"/>
      <c r="T195" s="22"/>
      <c r="U195" s="25">
        <f t="shared" si="14"/>
        <v>193</v>
      </c>
      <c r="V195" s="25">
        <f t="shared" ref="V195:V258" si="15">(U195/360)*R$2</f>
        <v>5.3611111111111108E-3</v>
      </c>
      <c r="W195" s="25">
        <f t="shared" ref="W195:W258" si="16">SIN((((2*PI())*$D$4)*($V195-($D$6/1000)))+$R$1)</f>
        <v>-0.22495105434386498</v>
      </c>
      <c r="X195" s="25">
        <f t="shared" ref="X195:X258" si="17">SIN((((2*PI())*$F$4)*($V195-($F$6/1000)))+$R$3)</f>
        <v>-0.22495105434386498</v>
      </c>
      <c r="Y195" s="25"/>
      <c r="Z195" s="28">
        <f t="shared" ref="Z195:Z258" si="18">1000*($U195/360)*$R$2</f>
        <v>5.3611111111111107</v>
      </c>
    </row>
    <row r="196" spans="17:26">
      <c r="Q196" s="22"/>
      <c r="R196" s="22"/>
      <c r="S196" s="22"/>
      <c r="T196" s="22"/>
      <c r="U196" s="25">
        <f t="shared" si="14"/>
        <v>194</v>
      </c>
      <c r="V196" s="25">
        <f t="shared" si="15"/>
        <v>5.3888888888888884E-3</v>
      </c>
      <c r="W196" s="25">
        <f t="shared" si="16"/>
        <v>-0.24192189559966751</v>
      </c>
      <c r="X196" s="25">
        <f t="shared" si="17"/>
        <v>-0.24192189559966751</v>
      </c>
      <c r="Y196" s="25"/>
      <c r="Z196" s="28">
        <f t="shared" si="18"/>
        <v>5.3888888888888893</v>
      </c>
    </row>
    <row r="197" spans="17:26">
      <c r="Q197" s="22"/>
      <c r="R197" s="22"/>
      <c r="S197" s="22"/>
      <c r="T197" s="22"/>
      <c r="U197" s="25">
        <f t="shared" ref="U197:U260" si="19">U196+1</f>
        <v>195</v>
      </c>
      <c r="V197" s="25">
        <f t="shared" si="15"/>
        <v>5.416666666666666E-3</v>
      </c>
      <c r="W197" s="25">
        <f t="shared" si="16"/>
        <v>-0.25881904510252035</v>
      </c>
      <c r="X197" s="25">
        <f t="shared" si="17"/>
        <v>-0.25881904510252035</v>
      </c>
      <c r="Y197" s="25"/>
      <c r="Z197" s="28">
        <f t="shared" si="18"/>
        <v>5.4166666666666661</v>
      </c>
    </row>
    <row r="198" spans="17:26">
      <c r="Q198" s="22"/>
      <c r="R198" s="22"/>
      <c r="S198" s="22"/>
      <c r="T198" s="22"/>
      <c r="U198" s="25">
        <f t="shared" si="19"/>
        <v>196</v>
      </c>
      <c r="V198" s="25">
        <f t="shared" si="15"/>
        <v>5.4444444444444445E-3</v>
      </c>
      <c r="W198" s="25">
        <f t="shared" si="16"/>
        <v>-0.275637355816999</v>
      </c>
      <c r="X198" s="25">
        <f t="shared" si="17"/>
        <v>-0.275637355816999</v>
      </c>
      <c r="Y198" s="25"/>
      <c r="Z198" s="28">
        <f t="shared" si="18"/>
        <v>5.4444444444444438</v>
      </c>
    </row>
    <row r="199" spans="17:26">
      <c r="Q199" s="22"/>
      <c r="R199" s="22"/>
      <c r="S199" s="22"/>
      <c r="T199" s="22"/>
      <c r="U199" s="25">
        <f t="shared" si="19"/>
        <v>197</v>
      </c>
      <c r="V199" s="25">
        <f t="shared" si="15"/>
        <v>5.4722222222222229E-3</v>
      </c>
      <c r="W199" s="25">
        <f t="shared" si="16"/>
        <v>-0.29237170472273721</v>
      </c>
      <c r="X199" s="25">
        <f t="shared" si="17"/>
        <v>-0.29237170472273721</v>
      </c>
      <c r="Y199" s="25"/>
      <c r="Z199" s="28">
        <f t="shared" si="18"/>
        <v>5.4722222222222232</v>
      </c>
    </row>
    <row r="200" spans="17:26">
      <c r="Q200" s="22"/>
      <c r="R200" s="22"/>
      <c r="S200" s="22"/>
      <c r="T200" s="22"/>
      <c r="U200" s="25">
        <f t="shared" si="19"/>
        <v>198</v>
      </c>
      <c r="V200" s="25">
        <f t="shared" si="15"/>
        <v>5.5000000000000005E-3</v>
      </c>
      <c r="W200" s="25">
        <f t="shared" si="16"/>
        <v>-0.30901699437494773</v>
      </c>
      <c r="X200" s="25">
        <f t="shared" si="17"/>
        <v>-0.30901699437494773</v>
      </c>
      <c r="Y200" s="25"/>
      <c r="Z200" s="28">
        <f t="shared" si="18"/>
        <v>5.5</v>
      </c>
    </row>
    <row r="201" spans="17:26">
      <c r="Q201" s="22"/>
      <c r="R201" s="22"/>
      <c r="S201" s="22"/>
      <c r="T201" s="22"/>
      <c r="U201" s="25">
        <f t="shared" si="19"/>
        <v>199</v>
      </c>
      <c r="V201" s="25">
        <f t="shared" si="15"/>
        <v>5.5277777777777782E-3</v>
      </c>
      <c r="W201" s="25">
        <f t="shared" si="16"/>
        <v>-0.32556815445715676</v>
      </c>
      <c r="X201" s="25">
        <f t="shared" si="17"/>
        <v>-0.32556815445715676</v>
      </c>
      <c r="Y201" s="25"/>
      <c r="Z201" s="28">
        <f t="shared" si="18"/>
        <v>5.5277777777777786</v>
      </c>
    </row>
    <row r="202" spans="17:26">
      <c r="Q202" s="22"/>
      <c r="R202" s="22"/>
      <c r="S202" s="22"/>
      <c r="T202" s="22"/>
      <c r="U202" s="25">
        <f t="shared" si="19"/>
        <v>200</v>
      </c>
      <c r="V202" s="25">
        <f t="shared" si="15"/>
        <v>5.5555555555555558E-3</v>
      </c>
      <c r="W202" s="25">
        <f t="shared" si="16"/>
        <v>-0.34202014332566905</v>
      </c>
      <c r="X202" s="25">
        <f t="shared" si="17"/>
        <v>-0.34202014332566905</v>
      </c>
      <c r="Y202" s="25"/>
      <c r="Z202" s="28">
        <f t="shared" si="18"/>
        <v>5.5555555555555554</v>
      </c>
    </row>
    <row r="203" spans="17:26">
      <c r="Q203" s="22"/>
      <c r="R203" s="22"/>
      <c r="S203" s="22"/>
      <c r="T203" s="22"/>
      <c r="U203" s="25">
        <f t="shared" si="19"/>
        <v>201</v>
      </c>
      <c r="V203" s="25">
        <f t="shared" si="15"/>
        <v>5.5833333333333334E-3</v>
      </c>
      <c r="W203" s="25">
        <f t="shared" si="16"/>
        <v>-0.35836794954530043</v>
      </c>
      <c r="X203" s="25">
        <f t="shared" si="17"/>
        <v>-0.35836794954530043</v>
      </c>
      <c r="Y203" s="25"/>
      <c r="Z203" s="28">
        <f t="shared" si="18"/>
        <v>5.5833333333333339</v>
      </c>
    </row>
    <row r="204" spans="17:26">
      <c r="Q204" s="22"/>
      <c r="R204" s="22"/>
      <c r="S204" s="22"/>
      <c r="T204" s="22"/>
      <c r="U204" s="25">
        <f t="shared" si="19"/>
        <v>202</v>
      </c>
      <c r="V204" s="25">
        <f t="shared" si="15"/>
        <v>5.611111111111111E-3</v>
      </c>
      <c r="W204" s="25">
        <f t="shared" si="16"/>
        <v>-0.37460659341591201</v>
      </c>
      <c r="X204" s="25">
        <f t="shared" si="17"/>
        <v>-0.37460659341591201</v>
      </c>
      <c r="Y204" s="25"/>
      <c r="Z204" s="28">
        <f t="shared" si="18"/>
        <v>5.6111111111111107</v>
      </c>
    </row>
    <row r="205" spans="17:26">
      <c r="Q205" s="22"/>
      <c r="R205" s="22"/>
      <c r="S205" s="22"/>
      <c r="T205" s="22"/>
      <c r="U205" s="25">
        <f t="shared" si="19"/>
        <v>203</v>
      </c>
      <c r="V205" s="25">
        <f t="shared" si="15"/>
        <v>5.6388888888888886E-3</v>
      </c>
      <c r="W205" s="25">
        <f t="shared" si="16"/>
        <v>-0.39073112848927355</v>
      </c>
      <c r="X205" s="25">
        <f t="shared" si="17"/>
        <v>-0.39073112848927355</v>
      </c>
      <c r="Y205" s="25"/>
      <c r="Z205" s="28">
        <f t="shared" si="18"/>
        <v>5.6388888888888893</v>
      </c>
    </row>
    <row r="206" spans="17:26">
      <c r="Q206" s="22"/>
      <c r="R206" s="22"/>
      <c r="S206" s="22"/>
      <c r="T206" s="22"/>
      <c r="U206" s="25">
        <f t="shared" si="19"/>
        <v>204</v>
      </c>
      <c r="V206" s="25">
        <f t="shared" si="15"/>
        <v>5.6666666666666662E-3</v>
      </c>
      <c r="W206" s="25">
        <f t="shared" si="16"/>
        <v>-0.40673664307579982</v>
      </c>
      <c r="X206" s="25">
        <f t="shared" si="17"/>
        <v>-0.40673664307579982</v>
      </c>
      <c r="Y206" s="25"/>
      <c r="Z206" s="28">
        <f t="shared" si="18"/>
        <v>5.6666666666666661</v>
      </c>
    </row>
    <row r="207" spans="17:26">
      <c r="Q207" s="22"/>
      <c r="R207" s="22"/>
      <c r="S207" s="22"/>
      <c r="T207" s="22"/>
      <c r="U207" s="25">
        <f t="shared" si="19"/>
        <v>205</v>
      </c>
      <c r="V207" s="25">
        <f t="shared" si="15"/>
        <v>5.6944444444444447E-3</v>
      </c>
      <c r="W207" s="25">
        <f t="shared" si="16"/>
        <v>-0.42261826174069966</v>
      </c>
      <c r="X207" s="25">
        <f t="shared" si="17"/>
        <v>-0.42261826174069966</v>
      </c>
      <c r="Y207" s="25"/>
      <c r="Z207" s="28">
        <f t="shared" si="18"/>
        <v>5.6944444444444446</v>
      </c>
    </row>
    <row r="208" spans="17:26">
      <c r="Q208" s="22"/>
      <c r="R208" s="22"/>
      <c r="S208" s="22"/>
      <c r="T208" s="22"/>
      <c r="U208" s="25">
        <f t="shared" si="19"/>
        <v>206</v>
      </c>
      <c r="V208" s="25">
        <f t="shared" si="15"/>
        <v>5.7222222222222223E-3</v>
      </c>
      <c r="W208" s="25">
        <f t="shared" si="16"/>
        <v>-0.43837114678907746</v>
      </c>
      <c r="X208" s="25">
        <f t="shared" si="17"/>
        <v>-0.43837114678907746</v>
      </c>
      <c r="Y208" s="25"/>
      <c r="Z208" s="28">
        <f t="shared" si="18"/>
        <v>5.7222222222222214</v>
      </c>
    </row>
    <row r="209" spans="17:26">
      <c r="Q209" s="22"/>
      <c r="R209" s="22"/>
      <c r="S209" s="22"/>
      <c r="T209" s="22"/>
      <c r="U209" s="25">
        <f t="shared" si="19"/>
        <v>207</v>
      </c>
      <c r="V209" s="25">
        <f t="shared" si="15"/>
        <v>5.7499999999999999E-3</v>
      </c>
      <c r="W209" s="25">
        <f t="shared" si="16"/>
        <v>-0.45399049973954669</v>
      </c>
      <c r="X209" s="25">
        <f t="shared" si="17"/>
        <v>-0.45399049973954669</v>
      </c>
      <c r="Y209" s="25"/>
      <c r="Z209" s="28">
        <f t="shared" si="18"/>
        <v>5.75</v>
      </c>
    </row>
    <row r="210" spans="17:26">
      <c r="Q210" s="22"/>
      <c r="R210" s="22"/>
      <c r="S210" s="22"/>
      <c r="T210" s="22"/>
      <c r="U210" s="25">
        <f t="shared" si="19"/>
        <v>208</v>
      </c>
      <c r="V210" s="25">
        <f t="shared" si="15"/>
        <v>5.7777777777777775E-3</v>
      </c>
      <c r="W210" s="25">
        <f t="shared" si="16"/>
        <v>-0.46947156278589047</v>
      </c>
      <c r="X210" s="25">
        <f t="shared" si="17"/>
        <v>-0.46947156278589047</v>
      </c>
      <c r="Y210" s="25"/>
      <c r="Z210" s="28">
        <f t="shared" si="18"/>
        <v>5.7777777777777777</v>
      </c>
    </row>
    <row r="211" spans="17:26">
      <c r="Q211" s="22"/>
      <c r="R211" s="22"/>
      <c r="S211" s="22"/>
      <c r="T211" s="22"/>
      <c r="U211" s="25">
        <f t="shared" si="19"/>
        <v>209</v>
      </c>
      <c r="V211" s="25">
        <f t="shared" si="15"/>
        <v>5.805555555555556E-3</v>
      </c>
      <c r="W211" s="25">
        <f t="shared" si="16"/>
        <v>-0.48480962024633734</v>
      </c>
      <c r="X211" s="25">
        <f t="shared" si="17"/>
        <v>-0.48480962024633734</v>
      </c>
      <c r="Y211" s="25"/>
      <c r="Z211" s="28">
        <f t="shared" si="18"/>
        <v>5.8055555555555562</v>
      </c>
    </row>
    <row r="212" spans="17:26">
      <c r="Q212" s="22"/>
      <c r="R212" s="22"/>
      <c r="S212" s="22"/>
      <c r="T212" s="22"/>
      <c r="U212" s="25">
        <f t="shared" si="19"/>
        <v>210</v>
      </c>
      <c r="V212" s="25">
        <f t="shared" si="15"/>
        <v>5.8333333333333336E-3</v>
      </c>
      <c r="W212" s="25">
        <f t="shared" si="16"/>
        <v>-0.50000000000000011</v>
      </c>
      <c r="X212" s="25">
        <f t="shared" si="17"/>
        <v>-0.50000000000000011</v>
      </c>
      <c r="Y212" s="25"/>
      <c r="Z212" s="28">
        <f t="shared" si="18"/>
        <v>5.8333333333333339</v>
      </c>
    </row>
    <row r="213" spans="17:26">
      <c r="Q213" s="22"/>
      <c r="R213" s="22"/>
      <c r="S213" s="22"/>
      <c r="T213" s="22"/>
      <c r="U213" s="25">
        <f t="shared" si="19"/>
        <v>211</v>
      </c>
      <c r="V213" s="25">
        <f t="shared" si="15"/>
        <v>5.8611111111111112E-3</v>
      </c>
      <c r="W213" s="25">
        <f t="shared" si="16"/>
        <v>-0.51503807491005416</v>
      </c>
      <c r="X213" s="25">
        <f t="shared" si="17"/>
        <v>-0.51503807491005416</v>
      </c>
      <c r="Y213" s="25"/>
      <c r="Z213" s="28">
        <f t="shared" si="18"/>
        <v>5.8611111111111107</v>
      </c>
    </row>
    <row r="214" spans="17:26">
      <c r="Q214" s="22"/>
      <c r="R214" s="22"/>
      <c r="S214" s="22"/>
      <c r="T214" s="22"/>
      <c r="U214" s="25">
        <f t="shared" si="19"/>
        <v>212</v>
      </c>
      <c r="V214" s="25">
        <f t="shared" si="15"/>
        <v>5.8888888888888888E-3</v>
      </c>
      <c r="W214" s="25">
        <f t="shared" si="16"/>
        <v>-0.52991926423320479</v>
      </c>
      <c r="X214" s="25">
        <f t="shared" si="17"/>
        <v>-0.52991926423320479</v>
      </c>
      <c r="Y214" s="25"/>
      <c r="Z214" s="28">
        <f t="shared" si="18"/>
        <v>5.8888888888888893</v>
      </c>
    </row>
    <row r="215" spans="17:26">
      <c r="Q215" s="22"/>
      <c r="R215" s="22"/>
      <c r="S215" s="22"/>
      <c r="T215" s="22"/>
      <c r="U215" s="25">
        <f t="shared" si="19"/>
        <v>213</v>
      </c>
      <c r="V215" s="25">
        <f t="shared" si="15"/>
        <v>5.9166666666666673E-3</v>
      </c>
      <c r="W215" s="25">
        <f t="shared" si="16"/>
        <v>-0.54463903501502742</v>
      </c>
      <c r="X215" s="25">
        <f t="shared" si="17"/>
        <v>-0.54463903501502742</v>
      </c>
      <c r="Y215" s="25"/>
      <c r="Z215" s="28">
        <f t="shared" si="18"/>
        <v>5.9166666666666661</v>
      </c>
    </row>
    <row r="216" spans="17:26">
      <c r="Q216" s="22"/>
      <c r="R216" s="22"/>
      <c r="S216" s="22"/>
      <c r="T216" s="22"/>
      <c r="U216" s="25">
        <f t="shared" si="19"/>
        <v>214</v>
      </c>
      <c r="V216" s="25">
        <f t="shared" si="15"/>
        <v>5.9444444444444449E-3</v>
      </c>
      <c r="W216" s="25">
        <f t="shared" si="16"/>
        <v>-0.55919290347074702</v>
      </c>
      <c r="X216" s="25">
        <f t="shared" si="17"/>
        <v>-0.55919290347074702</v>
      </c>
      <c r="Y216" s="25"/>
      <c r="Z216" s="28">
        <f t="shared" si="18"/>
        <v>5.9444444444444446</v>
      </c>
    </row>
    <row r="217" spans="17:26">
      <c r="Q217" s="22"/>
      <c r="R217" s="22"/>
      <c r="S217" s="22"/>
      <c r="T217" s="22"/>
      <c r="U217" s="25">
        <f t="shared" si="19"/>
        <v>215</v>
      </c>
      <c r="V217" s="25">
        <f t="shared" si="15"/>
        <v>5.9722222222222225E-3</v>
      </c>
      <c r="W217" s="25">
        <f t="shared" si="16"/>
        <v>-0.57357643635104616</v>
      </c>
      <c r="X217" s="25">
        <f t="shared" si="17"/>
        <v>-0.57357643635104616</v>
      </c>
      <c r="Y217" s="25"/>
      <c r="Z217" s="28">
        <f t="shared" si="18"/>
        <v>5.9722222222222214</v>
      </c>
    </row>
    <row r="218" spans="17:26">
      <c r="Q218" s="22"/>
      <c r="R218" s="22"/>
      <c r="S218" s="22"/>
      <c r="T218" s="22"/>
      <c r="U218" s="25">
        <f t="shared" si="19"/>
        <v>216</v>
      </c>
      <c r="V218" s="25">
        <f t="shared" si="15"/>
        <v>6.0000000000000001E-3</v>
      </c>
      <c r="W218" s="25">
        <f t="shared" si="16"/>
        <v>-0.58778525229247336</v>
      </c>
      <c r="X218" s="25">
        <f t="shared" si="17"/>
        <v>-0.58778525229247336</v>
      </c>
      <c r="Y218" s="25"/>
      <c r="Z218" s="28">
        <f t="shared" si="18"/>
        <v>6</v>
      </c>
    </row>
    <row r="219" spans="17:26">
      <c r="Q219" s="22"/>
      <c r="R219" s="22"/>
      <c r="S219" s="22"/>
      <c r="T219" s="22"/>
      <c r="U219" s="25">
        <f t="shared" si="19"/>
        <v>217</v>
      </c>
      <c r="V219" s="25">
        <f t="shared" si="15"/>
        <v>6.0277777777777777E-3</v>
      </c>
      <c r="W219" s="25">
        <f t="shared" si="16"/>
        <v>-0.60181502315204838</v>
      </c>
      <c r="X219" s="25">
        <f t="shared" si="17"/>
        <v>-0.60181502315204838</v>
      </c>
      <c r="Y219" s="25"/>
      <c r="Z219" s="28">
        <f t="shared" si="18"/>
        <v>6.0277777777777777</v>
      </c>
    </row>
    <row r="220" spans="17:26">
      <c r="Q220" s="22"/>
      <c r="R220" s="22"/>
      <c r="S220" s="22"/>
      <c r="T220" s="22"/>
      <c r="U220" s="25">
        <f t="shared" si="19"/>
        <v>218</v>
      </c>
      <c r="V220" s="25">
        <f t="shared" si="15"/>
        <v>6.0555555555555553E-3</v>
      </c>
      <c r="W220" s="25">
        <f t="shared" si="16"/>
        <v>-0.61566147532565818</v>
      </c>
      <c r="X220" s="25">
        <f t="shared" si="17"/>
        <v>-0.61566147532565818</v>
      </c>
      <c r="Y220" s="25"/>
      <c r="Z220" s="28">
        <f t="shared" si="18"/>
        <v>6.0555555555555554</v>
      </c>
    </row>
    <row r="221" spans="17:26">
      <c r="Q221" s="22"/>
      <c r="R221" s="22"/>
      <c r="S221" s="22"/>
      <c r="T221" s="22"/>
      <c r="U221" s="25">
        <f t="shared" si="19"/>
        <v>219</v>
      </c>
      <c r="V221" s="25">
        <f t="shared" si="15"/>
        <v>6.083333333333333E-3</v>
      </c>
      <c r="W221" s="25">
        <f t="shared" si="16"/>
        <v>-0.62932039104983717</v>
      </c>
      <c r="X221" s="25">
        <f t="shared" si="17"/>
        <v>-0.62932039104983717</v>
      </c>
      <c r="Y221" s="25"/>
      <c r="Z221" s="28">
        <f t="shared" si="18"/>
        <v>6.083333333333333</v>
      </c>
    </row>
    <row r="222" spans="17:26">
      <c r="Q222" s="22"/>
      <c r="R222" s="22"/>
      <c r="S222" s="22"/>
      <c r="T222" s="22"/>
      <c r="U222" s="25">
        <f t="shared" si="19"/>
        <v>220</v>
      </c>
      <c r="V222" s="25">
        <f t="shared" si="15"/>
        <v>6.1111111111111114E-3</v>
      </c>
      <c r="W222" s="25">
        <f t="shared" si="16"/>
        <v>-0.64278760968653958</v>
      </c>
      <c r="X222" s="25">
        <f t="shared" si="17"/>
        <v>-0.64278760968653958</v>
      </c>
      <c r="Y222" s="25"/>
      <c r="Z222" s="28">
        <f t="shared" si="18"/>
        <v>6.1111111111111125</v>
      </c>
    </row>
    <row r="223" spans="17:26">
      <c r="Q223" s="22"/>
      <c r="R223" s="22"/>
      <c r="S223" s="22"/>
      <c r="T223" s="22"/>
      <c r="U223" s="25">
        <f t="shared" si="19"/>
        <v>221</v>
      </c>
      <c r="V223" s="25">
        <f t="shared" si="15"/>
        <v>6.138888888888889E-3</v>
      </c>
      <c r="W223" s="25">
        <f t="shared" si="16"/>
        <v>-0.65605902899050739</v>
      </c>
      <c r="X223" s="25">
        <f t="shared" si="17"/>
        <v>-0.65605902899050739</v>
      </c>
      <c r="Y223" s="25"/>
      <c r="Z223" s="28">
        <f t="shared" si="18"/>
        <v>6.1388888888888893</v>
      </c>
    </row>
    <row r="224" spans="17:26">
      <c r="Q224" s="22"/>
      <c r="R224" s="22"/>
      <c r="S224" s="22"/>
      <c r="T224" s="22"/>
      <c r="U224" s="25">
        <f t="shared" si="19"/>
        <v>222</v>
      </c>
      <c r="V224" s="25">
        <f t="shared" si="15"/>
        <v>6.1666666666666675E-3</v>
      </c>
      <c r="W224" s="25">
        <f t="shared" si="16"/>
        <v>-0.66913060635885857</v>
      </c>
      <c r="X224" s="25">
        <f t="shared" si="17"/>
        <v>-0.66913060635885857</v>
      </c>
      <c r="Y224" s="25"/>
      <c r="Z224" s="28">
        <f t="shared" si="18"/>
        <v>6.1666666666666679</v>
      </c>
    </row>
    <row r="225" spans="17:26">
      <c r="Q225" s="22"/>
      <c r="R225" s="22"/>
      <c r="S225" s="22"/>
      <c r="T225" s="22"/>
      <c r="U225" s="25">
        <f t="shared" si="19"/>
        <v>223</v>
      </c>
      <c r="V225" s="25">
        <f t="shared" si="15"/>
        <v>6.1944444444444451E-3</v>
      </c>
      <c r="W225" s="25">
        <f t="shared" si="16"/>
        <v>-0.6819983600624987</v>
      </c>
      <c r="X225" s="25">
        <f t="shared" si="17"/>
        <v>-0.6819983600624987</v>
      </c>
      <c r="Y225" s="25"/>
      <c r="Z225" s="28">
        <f t="shared" si="18"/>
        <v>6.1944444444444446</v>
      </c>
    </row>
    <row r="226" spans="17:26">
      <c r="Q226" s="22"/>
      <c r="R226" s="22"/>
      <c r="S226" s="22"/>
      <c r="T226" s="22"/>
      <c r="U226" s="25">
        <f t="shared" si="19"/>
        <v>224</v>
      </c>
      <c r="V226" s="25">
        <f t="shared" si="15"/>
        <v>6.2222222222222227E-3</v>
      </c>
      <c r="W226" s="25">
        <f t="shared" si="16"/>
        <v>-0.69465837045899759</v>
      </c>
      <c r="X226" s="25">
        <f t="shared" si="17"/>
        <v>-0.69465837045899759</v>
      </c>
      <c r="Y226" s="25"/>
      <c r="Z226" s="28">
        <f t="shared" si="18"/>
        <v>6.2222222222222232</v>
      </c>
    </row>
    <row r="227" spans="17:26">
      <c r="Q227" s="22"/>
      <c r="R227" s="22"/>
      <c r="S227" s="22"/>
      <c r="T227" s="22"/>
      <c r="U227" s="25">
        <f t="shared" si="19"/>
        <v>225</v>
      </c>
      <c r="V227" s="25">
        <f t="shared" si="15"/>
        <v>6.2500000000000003E-3</v>
      </c>
      <c r="W227" s="25">
        <f t="shared" si="16"/>
        <v>-0.70710678118654768</v>
      </c>
      <c r="X227" s="25">
        <f t="shared" si="17"/>
        <v>-0.70710678118654768</v>
      </c>
      <c r="Y227" s="25"/>
      <c r="Z227" s="28">
        <f t="shared" si="18"/>
        <v>6.25</v>
      </c>
    </row>
    <row r="228" spans="17:26">
      <c r="Q228" s="22"/>
      <c r="R228" s="22"/>
      <c r="S228" s="22"/>
      <c r="T228" s="22"/>
      <c r="U228" s="25">
        <f t="shared" si="19"/>
        <v>226</v>
      </c>
      <c r="V228" s="25">
        <f t="shared" si="15"/>
        <v>6.277777777777778E-3</v>
      </c>
      <c r="W228" s="25">
        <f t="shared" si="16"/>
        <v>-0.71933980033865119</v>
      </c>
      <c r="X228" s="25">
        <f t="shared" si="17"/>
        <v>-0.71933980033865119</v>
      </c>
      <c r="Y228" s="25"/>
      <c r="Z228" s="28">
        <f t="shared" si="18"/>
        <v>6.2777777777777777</v>
      </c>
    </row>
    <row r="229" spans="17:26">
      <c r="Q229" s="22"/>
      <c r="R229" s="22"/>
      <c r="S229" s="22"/>
      <c r="T229" s="22"/>
      <c r="U229" s="25">
        <f t="shared" si="19"/>
        <v>227</v>
      </c>
      <c r="V229" s="25">
        <f t="shared" si="15"/>
        <v>6.3055555555555556E-3</v>
      </c>
      <c r="W229" s="25">
        <f t="shared" si="16"/>
        <v>-0.73135370161917046</v>
      </c>
      <c r="X229" s="25">
        <f t="shared" si="17"/>
        <v>-0.73135370161917046</v>
      </c>
      <c r="Y229" s="25"/>
      <c r="Z229" s="28">
        <f t="shared" si="18"/>
        <v>6.3055555555555554</v>
      </c>
    </row>
    <row r="230" spans="17:26">
      <c r="Q230" s="22"/>
      <c r="R230" s="22"/>
      <c r="S230" s="22"/>
      <c r="T230" s="22"/>
      <c r="U230" s="25">
        <f t="shared" si="19"/>
        <v>228</v>
      </c>
      <c r="V230" s="25">
        <f t="shared" si="15"/>
        <v>6.3333333333333332E-3</v>
      </c>
      <c r="W230" s="25">
        <f t="shared" si="16"/>
        <v>-0.74314482547739436</v>
      </c>
      <c r="X230" s="25">
        <f t="shared" si="17"/>
        <v>-0.74314482547739436</v>
      </c>
      <c r="Y230" s="25"/>
      <c r="Z230" s="28">
        <f t="shared" si="18"/>
        <v>6.333333333333333</v>
      </c>
    </row>
    <row r="231" spans="17:26">
      <c r="Q231" s="22"/>
      <c r="R231" s="22"/>
      <c r="S231" s="22"/>
      <c r="T231" s="22"/>
      <c r="U231" s="25">
        <f t="shared" si="19"/>
        <v>229</v>
      </c>
      <c r="V231" s="25">
        <f t="shared" si="15"/>
        <v>6.3611111111111108E-3</v>
      </c>
      <c r="W231" s="25">
        <f t="shared" si="16"/>
        <v>-0.75470958022277201</v>
      </c>
      <c r="X231" s="25">
        <f t="shared" si="17"/>
        <v>-0.75470958022277201</v>
      </c>
      <c r="Y231" s="25"/>
      <c r="Z231" s="28">
        <f t="shared" si="18"/>
        <v>6.3611111111111107</v>
      </c>
    </row>
    <row r="232" spans="17:26">
      <c r="Q232" s="22"/>
      <c r="R232" s="22"/>
      <c r="S232" s="22"/>
      <c r="T232" s="22"/>
      <c r="U232" s="25">
        <f t="shared" si="19"/>
        <v>230</v>
      </c>
      <c r="V232" s="25">
        <f t="shared" si="15"/>
        <v>6.3888888888888884E-3</v>
      </c>
      <c r="W232" s="25">
        <f t="shared" si="16"/>
        <v>-0.7660444431189779</v>
      </c>
      <c r="X232" s="25">
        <f t="shared" si="17"/>
        <v>-0.7660444431189779</v>
      </c>
      <c r="Y232" s="25"/>
      <c r="Z232" s="28">
        <f t="shared" si="18"/>
        <v>6.3888888888888884</v>
      </c>
    </row>
    <row r="233" spans="17:26">
      <c r="Q233" s="22"/>
      <c r="R233" s="22"/>
      <c r="S233" s="22"/>
      <c r="T233" s="22"/>
      <c r="U233" s="25">
        <f t="shared" si="19"/>
        <v>231</v>
      </c>
      <c r="V233" s="25">
        <f t="shared" si="15"/>
        <v>6.4166666666666677E-3</v>
      </c>
      <c r="W233" s="25">
        <f t="shared" si="16"/>
        <v>-0.77714596145697112</v>
      </c>
      <c r="X233" s="25">
        <f t="shared" si="17"/>
        <v>-0.77714596145697112</v>
      </c>
      <c r="Y233" s="25"/>
      <c r="Z233" s="28">
        <f t="shared" si="18"/>
        <v>6.4166666666666679</v>
      </c>
    </row>
    <row r="234" spans="17:26">
      <c r="Q234" s="22"/>
      <c r="R234" s="22"/>
      <c r="S234" s="22"/>
      <c r="T234" s="22"/>
      <c r="U234" s="25">
        <f t="shared" si="19"/>
        <v>232</v>
      </c>
      <c r="V234" s="25">
        <f t="shared" si="15"/>
        <v>6.4444444444444453E-3</v>
      </c>
      <c r="W234" s="25">
        <f t="shared" si="16"/>
        <v>-0.78801075360672213</v>
      </c>
      <c r="X234" s="25">
        <f t="shared" si="17"/>
        <v>-0.78801075360672213</v>
      </c>
      <c r="Y234" s="25"/>
      <c r="Z234" s="28">
        <f t="shared" si="18"/>
        <v>6.4444444444444446</v>
      </c>
    </row>
    <row r="235" spans="17:26">
      <c r="Q235" s="22"/>
      <c r="R235" s="22"/>
      <c r="S235" s="22"/>
      <c r="T235" s="22"/>
      <c r="U235" s="25">
        <f t="shared" si="19"/>
        <v>233</v>
      </c>
      <c r="V235" s="25">
        <f t="shared" si="15"/>
        <v>6.472222222222223E-3</v>
      </c>
      <c r="W235" s="25">
        <f t="shared" si="16"/>
        <v>-0.79863551004729338</v>
      </c>
      <c r="X235" s="25">
        <f t="shared" si="17"/>
        <v>-0.79863551004729338</v>
      </c>
      <c r="Y235" s="25"/>
      <c r="Z235" s="28">
        <f t="shared" si="18"/>
        <v>6.4722222222222232</v>
      </c>
    </row>
    <row r="236" spans="17:26">
      <c r="Q236" s="22"/>
      <c r="R236" s="22"/>
      <c r="S236" s="22"/>
      <c r="T236" s="22"/>
      <c r="U236" s="25">
        <f t="shared" si="19"/>
        <v>234</v>
      </c>
      <c r="V236" s="25">
        <f t="shared" si="15"/>
        <v>6.5000000000000006E-3</v>
      </c>
      <c r="W236" s="25">
        <f t="shared" si="16"/>
        <v>-0.8090169943749479</v>
      </c>
      <c r="X236" s="25">
        <f t="shared" si="17"/>
        <v>-0.8090169943749479</v>
      </c>
      <c r="Y236" s="25"/>
      <c r="Z236" s="28">
        <f t="shared" si="18"/>
        <v>6.5</v>
      </c>
    </row>
    <row r="237" spans="17:26">
      <c r="Q237" s="22"/>
      <c r="R237" s="22"/>
      <c r="S237" s="22"/>
      <c r="T237" s="22"/>
      <c r="U237" s="25">
        <f t="shared" si="19"/>
        <v>235</v>
      </c>
      <c r="V237" s="25">
        <f t="shared" si="15"/>
        <v>6.5277777777777782E-3</v>
      </c>
      <c r="W237" s="25">
        <f t="shared" si="16"/>
        <v>-0.81915204428899213</v>
      </c>
      <c r="X237" s="25">
        <f t="shared" si="17"/>
        <v>-0.81915204428899213</v>
      </c>
      <c r="Y237" s="25"/>
      <c r="Z237" s="28">
        <f t="shared" si="18"/>
        <v>6.5277777777777786</v>
      </c>
    </row>
    <row r="238" spans="17:26">
      <c r="Q238" s="22"/>
      <c r="R238" s="22"/>
      <c r="S238" s="22"/>
      <c r="T238" s="22"/>
      <c r="U238" s="25">
        <f t="shared" si="19"/>
        <v>236</v>
      </c>
      <c r="V238" s="25">
        <f t="shared" si="15"/>
        <v>6.5555555555555558E-3</v>
      </c>
      <c r="W238" s="25">
        <f t="shared" si="16"/>
        <v>-0.82903757255504185</v>
      </c>
      <c r="X238" s="25">
        <f t="shared" si="17"/>
        <v>-0.82903757255504185</v>
      </c>
      <c r="Y238" s="25"/>
      <c r="Z238" s="28">
        <f t="shared" si="18"/>
        <v>6.5555555555555554</v>
      </c>
    </row>
    <row r="239" spans="17:26">
      <c r="Q239" s="22"/>
      <c r="R239" s="22"/>
      <c r="S239" s="22"/>
      <c r="T239" s="22"/>
      <c r="U239" s="25">
        <f t="shared" si="19"/>
        <v>237</v>
      </c>
      <c r="V239" s="25">
        <f t="shared" si="15"/>
        <v>6.5833333333333334E-3</v>
      </c>
      <c r="W239" s="25">
        <f t="shared" si="16"/>
        <v>-0.83867056794542405</v>
      </c>
      <c r="X239" s="25">
        <f t="shared" si="17"/>
        <v>-0.83867056794542405</v>
      </c>
      <c r="Y239" s="25"/>
      <c r="Z239" s="28">
        <f t="shared" si="18"/>
        <v>6.5833333333333339</v>
      </c>
    </row>
    <row r="240" spans="17:26">
      <c r="Q240" s="22"/>
      <c r="R240" s="22"/>
      <c r="S240" s="22"/>
      <c r="T240" s="22"/>
      <c r="U240" s="25">
        <f t="shared" si="19"/>
        <v>238</v>
      </c>
      <c r="V240" s="25">
        <f t="shared" si="15"/>
        <v>6.611111111111111E-3</v>
      </c>
      <c r="W240" s="25">
        <f t="shared" si="16"/>
        <v>-0.84804809615642596</v>
      </c>
      <c r="X240" s="25">
        <f t="shared" si="17"/>
        <v>-0.84804809615642596</v>
      </c>
      <c r="Y240" s="25"/>
      <c r="Z240" s="28">
        <f t="shared" si="18"/>
        <v>6.6111111111111107</v>
      </c>
    </row>
    <row r="241" spans="17:26">
      <c r="Q241" s="22"/>
      <c r="R241" s="22"/>
      <c r="S241" s="22"/>
      <c r="T241" s="22"/>
      <c r="U241" s="25">
        <f t="shared" si="19"/>
        <v>239</v>
      </c>
      <c r="V241" s="25">
        <f t="shared" si="15"/>
        <v>6.6388888888888886E-3</v>
      </c>
      <c r="W241" s="25">
        <f t="shared" si="16"/>
        <v>-0.85716730070211211</v>
      </c>
      <c r="X241" s="25">
        <f t="shared" si="17"/>
        <v>-0.85716730070211211</v>
      </c>
      <c r="Y241" s="25"/>
      <c r="Z241" s="28">
        <f t="shared" si="18"/>
        <v>6.6388888888888893</v>
      </c>
    </row>
    <row r="242" spans="17:26">
      <c r="Q242" s="22"/>
      <c r="R242" s="22"/>
      <c r="S242" s="22"/>
      <c r="T242" s="22"/>
      <c r="U242" s="25">
        <f t="shared" si="19"/>
        <v>240</v>
      </c>
      <c r="V242" s="25">
        <f t="shared" si="15"/>
        <v>6.6666666666666662E-3</v>
      </c>
      <c r="W242" s="25">
        <f t="shared" si="16"/>
        <v>-0.86602540378443837</v>
      </c>
      <c r="X242" s="25">
        <f t="shared" si="17"/>
        <v>-0.86602540378443837</v>
      </c>
      <c r="Y242" s="25"/>
      <c r="Z242" s="28">
        <f t="shared" si="18"/>
        <v>6.6666666666666661</v>
      </c>
    </row>
    <row r="243" spans="17:26">
      <c r="Q243" s="22"/>
      <c r="R243" s="22"/>
      <c r="S243" s="22"/>
      <c r="T243" s="22"/>
      <c r="U243" s="25">
        <f t="shared" si="19"/>
        <v>241</v>
      </c>
      <c r="V243" s="25">
        <f t="shared" si="15"/>
        <v>6.6944444444444438E-3</v>
      </c>
      <c r="W243" s="25">
        <f t="shared" si="16"/>
        <v>-0.87461970713939552</v>
      </c>
      <c r="X243" s="25">
        <f t="shared" si="17"/>
        <v>-0.87461970713939552</v>
      </c>
      <c r="Y243" s="25"/>
      <c r="Z243" s="28">
        <f t="shared" si="18"/>
        <v>6.6944444444444438</v>
      </c>
    </row>
    <row r="244" spans="17:26">
      <c r="Q244" s="22"/>
      <c r="R244" s="22"/>
      <c r="S244" s="22"/>
      <c r="T244" s="22"/>
      <c r="U244" s="25">
        <f t="shared" si="19"/>
        <v>242</v>
      </c>
      <c r="V244" s="25">
        <f t="shared" si="15"/>
        <v>6.7222222222222232E-3</v>
      </c>
      <c r="W244" s="25">
        <f t="shared" si="16"/>
        <v>-0.88294759285892732</v>
      </c>
      <c r="X244" s="25">
        <f t="shared" si="17"/>
        <v>-0.88294759285892732</v>
      </c>
      <c r="Y244" s="25"/>
      <c r="Z244" s="28">
        <f t="shared" si="18"/>
        <v>6.7222222222222232</v>
      </c>
    </row>
    <row r="245" spans="17:26">
      <c r="Q245" s="22"/>
      <c r="R245" s="22"/>
      <c r="S245" s="22"/>
      <c r="T245" s="22"/>
      <c r="U245" s="25">
        <f t="shared" si="19"/>
        <v>243</v>
      </c>
      <c r="V245" s="25">
        <f t="shared" si="15"/>
        <v>6.7500000000000008E-3</v>
      </c>
      <c r="W245" s="25">
        <f t="shared" si="16"/>
        <v>-0.89100652418836823</v>
      </c>
      <c r="X245" s="25">
        <f t="shared" si="17"/>
        <v>-0.89100652418836823</v>
      </c>
      <c r="Y245" s="25"/>
      <c r="Z245" s="28">
        <f t="shared" si="18"/>
        <v>6.75</v>
      </c>
    </row>
    <row r="246" spans="17:26">
      <c r="Q246" s="22"/>
      <c r="R246" s="22"/>
      <c r="S246" s="22"/>
      <c r="T246" s="22"/>
      <c r="U246" s="25">
        <f t="shared" si="19"/>
        <v>244</v>
      </c>
      <c r="V246" s="25">
        <f t="shared" si="15"/>
        <v>6.7777777777777784E-3</v>
      </c>
      <c r="W246" s="25">
        <f t="shared" si="16"/>
        <v>-0.89879404629916726</v>
      </c>
      <c r="X246" s="25">
        <f t="shared" si="17"/>
        <v>-0.89879404629916726</v>
      </c>
      <c r="Y246" s="25"/>
      <c r="Z246" s="28">
        <f t="shared" si="18"/>
        <v>6.7777777777777786</v>
      </c>
    </row>
    <row r="247" spans="17:26">
      <c r="Q247" s="22"/>
      <c r="R247" s="22"/>
      <c r="S247" s="22"/>
      <c r="T247" s="22"/>
      <c r="U247" s="25">
        <f t="shared" si="19"/>
        <v>245</v>
      </c>
      <c r="V247" s="25">
        <f t="shared" si="15"/>
        <v>6.805555555555556E-3</v>
      </c>
      <c r="W247" s="25">
        <f t="shared" si="16"/>
        <v>-0.90630778703665005</v>
      </c>
      <c r="X247" s="25">
        <f t="shared" si="17"/>
        <v>-0.90630778703665005</v>
      </c>
      <c r="Y247" s="25"/>
      <c r="Z247" s="28">
        <f t="shared" si="18"/>
        <v>6.8055555555555554</v>
      </c>
    </row>
    <row r="248" spans="17:26">
      <c r="Q248" s="22"/>
      <c r="R248" s="22"/>
      <c r="S248" s="22"/>
      <c r="T248" s="22"/>
      <c r="U248" s="25">
        <f t="shared" si="19"/>
        <v>246</v>
      </c>
      <c r="V248" s="25">
        <f t="shared" si="15"/>
        <v>6.8333333333333336E-3</v>
      </c>
      <c r="W248" s="25">
        <f t="shared" si="16"/>
        <v>-0.91354545764260098</v>
      </c>
      <c r="X248" s="25">
        <f t="shared" si="17"/>
        <v>-0.91354545764260098</v>
      </c>
      <c r="Y248" s="25"/>
      <c r="Z248" s="28">
        <f t="shared" si="18"/>
        <v>6.8333333333333339</v>
      </c>
    </row>
    <row r="249" spans="17:26">
      <c r="Q249" s="22"/>
      <c r="R249" s="22"/>
      <c r="S249" s="22"/>
      <c r="T249" s="22"/>
      <c r="U249" s="25">
        <f t="shared" si="19"/>
        <v>247</v>
      </c>
      <c r="V249" s="25">
        <f t="shared" si="15"/>
        <v>6.8611111111111112E-3</v>
      </c>
      <c r="W249" s="25">
        <f t="shared" si="16"/>
        <v>-0.92050485345244026</v>
      </c>
      <c r="X249" s="25">
        <f t="shared" si="17"/>
        <v>-0.92050485345244026</v>
      </c>
      <c r="Y249" s="25"/>
      <c r="Z249" s="28">
        <f t="shared" si="18"/>
        <v>6.8611111111111107</v>
      </c>
    </row>
    <row r="250" spans="17:26">
      <c r="Q250" s="22"/>
      <c r="R250" s="22"/>
      <c r="S250" s="22"/>
      <c r="T250" s="22"/>
      <c r="U250" s="25">
        <f t="shared" si="19"/>
        <v>248</v>
      </c>
      <c r="V250" s="25">
        <f t="shared" si="15"/>
        <v>6.8888888888888888E-3</v>
      </c>
      <c r="W250" s="25">
        <f t="shared" si="16"/>
        <v>-0.92718385456678731</v>
      </c>
      <c r="X250" s="25">
        <f t="shared" si="17"/>
        <v>-0.92718385456678731</v>
      </c>
      <c r="Y250" s="25"/>
      <c r="Z250" s="28">
        <f t="shared" si="18"/>
        <v>6.8888888888888893</v>
      </c>
    </row>
    <row r="251" spans="17:26">
      <c r="Q251" s="22"/>
      <c r="R251" s="22"/>
      <c r="S251" s="22"/>
      <c r="T251" s="22"/>
      <c r="U251" s="25">
        <f t="shared" si="19"/>
        <v>249</v>
      </c>
      <c r="V251" s="25">
        <f t="shared" si="15"/>
        <v>6.9166666666666664E-3</v>
      </c>
      <c r="W251" s="25">
        <f t="shared" si="16"/>
        <v>-0.93358042649720163</v>
      </c>
      <c r="X251" s="25">
        <f t="shared" si="17"/>
        <v>-0.93358042649720163</v>
      </c>
      <c r="Y251" s="25"/>
      <c r="Z251" s="28">
        <f t="shared" si="18"/>
        <v>6.9166666666666661</v>
      </c>
    </row>
    <row r="252" spans="17:26">
      <c r="Q252" s="22"/>
      <c r="R252" s="22"/>
      <c r="S252" s="22"/>
      <c r="T252" s="22"/>
      <c r="U252" s="25">
        <f t="shared" si="19"/>
        <v>250</v>
      </c>
      <c r="V252" s="25">
        <f t="shared" si="15"/>
        <v>6.9444444444444441E-3</v>
      </c>
      <c r="W252" s="25">
        <f t="shared" si="16"/>
        <v>-0.93969262078590843</v>
      </c>
      <c r="X252" s="25">
        <f t="shared" si="17"/>
        <v>-0.93969262078590843</v>
      </c>
      <c r="Y252" s="25"/>
      <c r="Z252" s="28">
        <f t="shared" si="18"/>
        <v>6.9444444444444446</v>
      </c>
    </row>
    <row r="253" spans="17:26">
      <c r="Q253" s="22"/>
      <c r="R253" s="22"/>
      <c r="S253" s="22"/>
      <c r="T253" s="22"/>
      <c r="U253" s="25">
        <f t="shared" si="19"/>
        <v>251</v>
      </c>
      <c r="V253" s="25">
        <f t="shared" si="15"/>
        <v>6.9722222222222217E-3</v>
      </c>
      <c r="W253" s="25">
        <f t="shared" si="16"/>
        <v>-0.94551857559931685</v>
      </c>
      <c r="X253" s="25">
        <f t="shared" si="17"/>
        <v>-0.94551857559931685</v>
      </c>
      <c r="Y253" s="25"/>
      <c r="Z253" s="28">
        <f t="shared" si="18"/>
        <v>6.9722222222222214</v>
      </c>
    </row>
    <row r="254" spans="17:26">
      <c r="Q254" s="22"/>
      <c r="R254" s="22"/>
      <c r="S254" s="22"/>
      <c r="T254" s="22"/>
      <c r="U254" s="25">
        <f t="shared" si="19"/>
        <v>252</v>
      </c>
      <c r="V254" s="25">
        <f t="shared" si="15"/>
        <v>6.9999999999999993E-3</v>
      </c>
      <c r="W254" s="25">
        <f t="shared" si="16"/>
        <v>-0.95105651629515353</v>
      </c>
      <c r="X254" s="25">
        <f t="shared" si="17"/>
        <v>-0.95105651629515353</v>
      </c>
      <c r="Y254" s="25"/>
      <c r="Z254" s="28">
        <f t="shared" si="18"/>
        <v>7</v>
      </c>
    </row>
    <row r="255" spans="17:26">
      <c r="Q255" s="22"/>
      <c r="R255" s="22"/>
      <c r="S255" s="22"/>
      <c r="T255" s="22"/>
      <c r="U255" s="25">
        <f t="shared" si="19"/>
        <v>253</v>
      </c>
      <c r="V255" s="25">
        <f t="shared" si="15"/>
        <v>7.0277777777777778E-3</v>
      </c>
      <c r="W255" s="25">
        <f t="shared" si="16"/>
        <v>-0.95630475596303532</v>
      </c>
      <c r="X255" s="25">
        <f t="shared" si="17"/>
        <v>-0.95630475596303532</v>
      </c>
      <c r="Y255" s="25"/>
      <c r="Z255" s="28">
        <f t="shared" si="18"/>
        <v>7.0277777777777777</v>
      </c>
    </row>
    <row r="256" spans="17:26">
      <c r="Q256" s="22"/>
      <c r="R256" s="22"/>
      <c r="S256" s="22"/>
      <c r="T256" s="22"/>
      <c r="U256" s="25">
        <f t="shared" si="19"/>
        <v>254</v>
      </c>
      <c r="V256" s="25">
        <f t="shared" si="15"/>
        <v>7.0555555555555562E-3</v>
      </c>
      <c r="W256" s="25">
        <f t="shared" si="16"/>
        <v>-0.96126169593831901</v>
      </c>
      <c r="X256" s="25">
        <f t="shared" si="17"/>
        <v>-0.96126169593831901</v>
      </c>
      <c r="Y256" s="25"/>
      <c r="Z256" s="28">
        <f t="shared" si="18"/>
        <v>7.0555555555555571</v>
      </c>
    </row>
    <row r="257" spans="17:26">
      <c r="Q257" s="22"/>
      <c r="R257" s="22"/>
      <c r="S257" s="22"/>
      <c r="T257" s="22"/>
      <c r="U257" s="25">
        <f t="shared" si="19"/>
        <v>255</v>
      </c>
      <c r="V257" s="25">
        <f t="shared" si="15"/>
        <v>7.0833333333333338E-3</v>
      </c>
      <c r="W257" s="25">
        <f t="shared" si="16"/>
        <v>-0.96592582628906831</v>
      </c>
      <c r="X257" s="25">
        <f t="shared" si="17"/>
        <v>-0.96592582628906831</v>
      </c>
      <c r="Y257" s="25"/>
      <c r="Z257" s="28">
        <f t="shared" si="18"/>
        <v>7.0833333333333339</v>
      </c>
    </row>
    <row r="258" spans="17:26">
      <c r="Q258" s="22"/>
      <c r="R258" s="22"/>
      <c r="S258" s="22"/>
      <c r="T258" s="22"/>
      <c r="U258" s="25">
        <f t="shared" si="19"/>
        <v>256</v>
      </c>
      <c r="V258" s="25">
        <f t="shared" si="15"/>
        <v>7.1111111111111115E-3</v>
      </c>
      <c r="W258" s="25">
        <f t="shared" si="16"/>
        <v>-0.97029572627599647</v>
      </c>
      <c r="X258" s="25">
        <f t="shared" si="17"/>
        <v>-0.97029572627599647</v>
      </c>
      <c r="Y258" s="25"/>
      <c r="Z258" s="28">
        <f t="shared" si="18"/>
        <v>7.1111111111111107</v>
      </c>
    </row>
    <row r="259" spans="17:26">
      <c r="Q259" s="22"/>
      <c r="R259" s="22"/>
      <c r="S259" s="22"/>
      <c r="T259" s="22"/>
      <c r="U259" s="25">
        <f t="shared" si="19"/>
        <v>257</v>
      </c>
      <c r="V259" s="25">
        <f t="shared" ref="V259:V322" si="20">(U259/360)*R$2</f>
        <v>7.1388888888888891E-3</v>
      </c>
      <c r="W259" s="25">
        <f t="shared" ref="W259:W322" si="21">SIN((((2*PI())*$D$4)*($V259-($D$6/1000)))+$R$1)</f>
        <v>-0.97437006478523513</v>
      </c>
      <c r="X259" s="25">
        <f t="shared" ref="X259:X322" si="22">SIN((((2*PI())*$F$4)*($V259-($F$6/1000)))+$R$3)</f>
        <v>-0.97437006478523513</v>
      </c>
      <c r="Y259" s="25"/>
      <c r="Z259" s="28">
        <f t="shared" ref="Z259:Z322" si="23">1000*($U259/360)*$R$2</f>
        <v>7.1388888888888893</v>
      </c>
    </row>
    <row r="260" spans="17:26">
      <c r="Q260" s="22"/>
      <c r="R260" s="22"/>
      <c r="S260" s="22"/>
      <c r="T260" s="22"/>
      <c r="U260" s="25">
        <f t="shared" si="19"/>
        <v>258</v>
      </c>
      <c r="V260" s="25">
        <f t="shared" si="20"/>
        <v>7.1666666666666667E-3</v>
      </c>
      <c r="W260" s="25">
        <f t="shared" si="21"/>
        <v>-0.97814760073380569</v>
      </c>
      <c r="X260" s="25">
        <f t="shared" si="22"/>
        <v>-0.97814760073380569</v>
      </c>
      <c r="Y260" s="25"/>
      <c r="Z260" s="28">
        <f t="shared" si="23"/>
        <v>7.1666666666666661</v>
      </c>
    </row>
    <row r="261" spans="17:26">
      <c r="Q261" s="22"/>
      <c r="R261" s="22"/>
      <c r="S261" s="22"/>
      <c r="T261" s="22"/>
      <c r="U261" s="25">
        <f t="shared" ref="U261:U324" si="24">U260+1</f>
        <v>259</v>
      </c>
      <c r="V261" s="25">
        <f t="shared" si="20"/>
        <v>7.1944444444444443E-3</v>
      </c>
      <c r="W261" s="25">
        <f t="shared" si="21"/>
        <v>-0.98162718344766398</v>
      </c>
      <c r="X261" s="25">
        <f t="shared" si="22"/>
        <v>-0.98162718344766398</v>
      </c>
      <c r="Y261" s="25"/>
      <c r="Z261" s="28">
        <f t="shared" si="23"/>
        <v>7.1944444444444446</v>
      </c>
    </row>
    <row r="262" spans="17:26">
      <c r="Q262" s="22"/>
      <c r="R262" s="22"/>
      <c r="S262" s="22"/>
      <c r="T262" s="22"/>
      <c r="U262" s="25">
        <f t="shared" si="24"/>
        <v>260</v>
      </c>
      <c r="V262" s="25">
        <f t="shared" si="20"/>
        <v>7.2222222222222219E-3</v>
      </c>
      <c r="W262" s="25">
        <f t="shared" si="21"/>
        <v>-0.98480775301220802</v>
      </c>
      <c r="X262" s="25">
        <f t="shared" si="22"/>
        <v>-0.98480775301220802</v>
      </c>
      <c r="Y262" s="25"/>
      <c r="Z262" s="28">
        <f t="shared" si="23"/>
        <v>7.2222222222222214</v>
      </c>
    </row>
    <row r="263" spans="17:26">
      <c r="Q263" s="22"/>
      <c r="R263" s="22"/>
      <c r="S263" s="22"/>
      <c r="T263" s="22"/>
      <c r="U263" s="25">
        <f t="shared" si="24"/>
        <v>261</v>
      </c>
      <c r="V263" s="25">
        <f t="shared" si="20"/>
        <v>7.2499999999999995E-3</v>
      </c>
      <c r="W263" s="25">
        <f t="shared" si="21"/>
        <v>-0.98768834059513766</v>
      </c>
      <c r="X263" s="25">
        <f t="shared" si="22"/>
        <v>-0.98768834059513766</v>
      </c>
      <c r="Y263" s="25"/>
      <c r="Z263" s="28">
        <f t="shared" si="23"/>
        <v>7.25</v>
      </c>
    </row>
    <row r="264" spans="17:26">
      <c r="Q264" s="22"/>
      <c r="R264" s="22"/>
      <c r="S264" s="22"/>
      <c r="T264" s="22"/>
      <c r="U264" s="25">
        <f t="shared" si="24"/>
        <v>262</v>
      </c>
      <c r="V264" s="25">
        <f t="shared" si="20"/>
        <v>7.277777777777778E-3</v>
      </c>
      <c r="W264" s="25">
        <f t="shared" si="21"/>
        <v>-0.99026806874157036</v>
      </c>
      <c r="X264" s="25">
        <f t="shared" si="22"/>
        <v>-0.99026806874157036</v>
      </c>
      <c r="Y264" s="25"/>
      <c r="Z264" s="28">
        <f t="shared" si="23"/>
        <v>7.2777777777777777</v>
      </c>
    </row>
    <row r="265" spans="17:26">
      <c r="Q265" s="22"/>
      <c r="R265" s="22"/>
      <c r="S265" s="22"/>
      <c r="T265" s="22"/>
      <c r="U265" s="25">
        <f t="shared" si="24"/>
        <v>263</v>
      </c>
      <c r="V265" s="25">
        <f t="shared" si="20"/>
        <v>7.3055555555555556E-3</v>
      </c>
      <c r="W265" s="25">
        <f t="shared" si="21"/>
        <v>-0.99254615164132209</v>
      </c>
      <c r="X265" s="25">
        <f t="shared" si="22"/>
        <v>-0.99254615164132209</v>
      </c>
      <c r="Y265" s="25"/>
      <c r="Z265" s="28">
        <f t="shared" si="23"/>
        <v>7.3055555555555554</v>
      </c>
    </row>
    <row r="266" spans="17:26">
      <c r="Q266" s="22"/>
      <c r="R266" s="22"/>
      <c r="S266" s="22"/>
      <c r="T266" s="22"/>
      <c r="U266" s="25">
        <f t="shared" si="24"/>
        <v>264</v>
      </c>
      <c r="V266" s="25">
        <f t="shared" si="20"/>
        <v>7.3333333333333332E-3</v>
      </c>
      <c r="W266" s="25">
        <f t="shared" si="21"/>
        <v>-0.9945218953682734</v>
      </c>
      <c r="X266" s="25">
        <f t="shared" si="22"/>
        <v>-0.9945218953682734</v>
      </c>
      <c r="Y266" s="25"/>
      <c r="Z266" s="28">
        <f t="shared" si="23"/>
        <v>7.333333333333333</v>
      </c>
    </row>
    <row r="267" spans="17:26">
      <c r="Q267" s="22"/>
      <c r="R267" s="22"/>
      <c r="S267" s="22"/>
      <c r="T267" s="22"/>
      <c r="U267" s="25">
        <f t="shared" si="24"/>
        <v>265</v>
      </c>
      <c r="V267" s="25">
        <f t="shared" si="20"/>
        <v>7.3611111111111117E-3</v>
      </c>
      <c r="W267" s="25">
        <f t="shared" si="21"/>
        <v>-0.99619469809174566</v>
      </c>
      <c r="X267" s="25">
        <f t="shared" si="22"/>
        <v>-0.99619469809174566</v>
      </c>
      <c r="Y267" s="25"/>
      <c r="Z267" s="28">
        <f t="shared" si="23"/>
        <v>7.3611111111111125</v>
      </c>
    </row>
    <row r="268" spans="17:26">
      <c r="Q268" s="22"/>
      <c r="R268" s="22"/>
      <c r="S268" s="22"/>
      <c r="T268" s="22"/>
      <c r="U268" s="25">
        <f t="shared" si="24"/>
        <v>266</v>
      </c>
      <c r="V268" s="25">
        <f t="shared" si="20"/>
        <v>7.3888888888888893E-3</v>
      </c>
      <c r="W268" s="25">
        <f t="shared" si="21"/>
        <v>-0.99756405025982431</v>
      </c>
      <c r="X268" s="25">
        <f t="shared" si="22"/>
        <v>-0.99756405025982431</v>
      </c>
      <c r="Y268" s="25"/>
      <c r="Z268" s="28">
        <f t="shared" si="23"/>
        <v>7.3888888888888893</v>
      </c>
    </row>
    <row r="269" spans="17:26">
      <c r="Q269" s="22"/>
      <c r="R269" s="22"/>
      <c r="S269" s="22"/>
      <c r="T269" s="22"/>
      <c r="U269" s="25">
        <f t="shared" si="24"/>
        <v>267</v>
      </c>
      <c r="V269" s="25">
        <f t="shared" si="20"/>
        <v>7.4166666666666669E-3</v>
      </c>
      <c r="W269" s="25">
        <f t="shared" si="21"/>
        <v>-0.99862953475457394</v>
      </c>
      <c r="X269" s="25">
        <f t="shared" si="22"/>
        <v>-0.99862953475457394</v>
      </c>
      <c r="Y269" s="25"/>
      <c r="Z269" s="28">
        <f t="shared" si="23"/>
        <v>7.4166666666666679</v>
      </c>
    </row>
    <row r="270" spans="17:26">
      <c r="Q270" s="22"/>
      <c r="R270" s="22"/>
      <c r="S270" s="22"/>
      <c r="T270" s="22"/>
      <c r="U270" s="25">
        <f t="shared" si="24"/>
        <v>268</v>
      </c>
      <c r="V270" s="25">
        <f t="shared" si="20"/>
        <v>7.4444444444444445E-3</v>
      </c>
      <c r="W270" s="25">
        <f t="shared" si="21"/>
        <v>-0.99939082701909576</v>
      </c>
      <c r="X270" s="25">
        <f t="shared" si="22"/>
        <v>-0.99939082701909576</v>
      </c>
      <c r="Y270" s="25"/>
      <c r="Z270" s="28">
        <f t="shared" si="23"/>
        <v>7.4444444444444446</v>
      </c>
    </row>
    <row r="271" spans="17:26">
      <c r="Q271" s="22"/>
      <c r="R271" s="22"/>
      <c r="S271" s="22"/>
      <c r="T271" s="22"/>
      <c r="U271" s="25">
        <f t="shared" si="24"/>
        <v>269</v>
      </c>
      <c r="V271" s="25">
        <f t="shared" si="20"/>
        <v>7.4722222222222221E-3</v>
      </c>
      <c r="W271" s="25">
        <f t="shared" si="21"/>
        <v>-0.99984769515639127</v>
      </c>
      <c r="X271" s="25">
        <f t="shared" si="22"/>
        <v>-0.99984769515639127</v>
      </c>
      <c r="Y271" s="25"/>
      <c r="Z271" s="28">
        <f t="shared" si="23"/>
        <v>7.4722222222222232</v>
      </c>
    </row>
    <row r="272" spans="17:26">
      <c r="Q272" s="22"/>
      <c r="R272" s="22"/>
      <c r="S272" s="22"/>
      <c r="T272" s="22"/>
      <c r="U272" s="25">
        <f t="shared" si="24"/>
        <v>270</v>
      </c>
      <c r="V272" s="25">
        <f t="shared" si="20"/>
        <v>7.4999999999999997E-3</v>
      </c>
      <c r="W272" s="25">
        <f t="shared" si="21"/>
        <v>-1</v>
      </c>
      <c r="X272" s="25">
        <f t="shared" si="22"/>
        <v>-1</v>
      </c>
      <c r="Y272" s="25"/>
      <c r="Z272" s="28">
        <f t="shared" si="23"/>
        <v>7.5</v>
      </c>
    </row>
    <row r="273" spans="17:26">
      <c r="Q273" s="22"/>
      <c r="R273" s="22"/>
      <c r="S273" s="22"/>
      <c r="T273" s="22"/>
      <c r="U273" s="25">
        <f t="shared" si="24"/>
        <v>271</v>
      </c>
      <c r="V273" s="25">
        <f t="shared" si="20"/>
        <v>7.5277777777777782E-3</v>
      </c>
      <c r="W273" s="25">
        <f t="shared" si="21"/>
        <v>-0.99984769515639127</v>
      </c>
      <c r="X273" s="25">
        <f t="shared" si="22"/>
        <v>-0.99984769515639127</v>
      </c>
      <c r="Y273" s="25"/>
      <c r="Z273" s="28">
        <f t="shared" si="23"/>
        <v>7.5277777777777777</v>
      </c>
    </row>
    <row r="274" spans="17:26">
      <c r="Q274" s="22"/>
      <c r="R274" s="22"/>
      <c r="S274" s="22"/>
      <c r="T274" s="22"/>
      <c r="U274" s="25">
        <f t="shared" si="24"/>
        <v>272</v>
      </c>
      <c r="V274" s="25">
        <f t="shared" si="20"/>
        <v>7.5555555555555558E-3</v>
      </c>
      <c r="W274" s="25">
        <f t="shared" si="21"/>
        <v>-0.99939082701909576</v>
      </c>
      <c r="X274" s="25">
        <f t="shared" si="22"/>
        <v>-0.99939082701909576</v>
      </c>
      <c r="Y274" s="25"/>
      <c r="Z274" s="28">
        <f t="shared" si="23"/>
        <v>7.5555555555555554</v>
      </c>
    </row>
    <row r="275" spans="17:26">
      <c r="Q275" s="22"/>
      <c r="R275" s="22"/>
      <c r="S275" s="22"/>
      <c r="T275" s="22"/>
      <c r="U275" s="25">
        <f t="shared" si="24"/>
        <v>273</v>
      </c>
      <c r="V275" s="25">
        <f t="shared" si="20"/>
        <v>7.5833333333333334E-3</v>
      </c>
      <c r="W275" s="25">
        <f t="shared" si="21"/>
        <v>-0.99862953475457383</v>
      </c>
      <c r="X275" s="25">
        <f t="shared" si="22"/>
        <v>-0.99862953475457383</v>
      </c>
      <c r="Y275" s="25"/>
      <c r="Z275" s="28">
        <f t="shared" si="23"/>
        <v>7.583333333333333</v>
      </c>
    </row>
    <row r="276" spans="17:26">
      <c r="Q276" s="22"/>
      <c r="R276" s="22"/>
      <c r="S276" s="22"/>
      <c r="T276" s="22"/>
      <c r="U276" s="25">
        <f t="shared" si="24"/>
        <v>274</v>
      </c>
      <c r="V276" s="25">
        <f t="shared" si="20"/>
        <v>7.611111111111111E-3</v>
      </c>
      <c r="W276" s="25">
        <f t="shared" si="21"/>
        <v>-0.99756405025982431</v>
      </c>
      <c r="X276" s="25">
        <f t="shared" si="22"/>
        <v>-0.99756405025982431</v>
      </c>
      <c r="Y276" s="25"/>
      <c r="Z276" s="28">
        <f t="shared" si="23"/>
        <v>7.6111111111111107</v>
      </c>
    </row>
    <row r="277" spans="17:26">
      <c r="Q277" s="22"/>
      <c r="R277" s="22"/>
      <c r="S277" s="22"/>
      <c r="T277" s="22"/>
      <c r="U277" s="25">
        <f t="shared" si="24"/>
        <v>275</v>
      </c>
      <c r="V277" s="25">
        <f t="shared" si="20"/>
        <v>7.6388888888888886E-3</v>
      </c>
      <c r="W277" s="25">
        <f t="shared" si="21"/>
        <v>-0.99619469809174555</v>
      </c>
      <c r="X277" s="25">
        <f t="shared" si="22"/>
        <v>-0.99619469809174555</v>
      </c>
      <c r="Y277" s="25"/>
      <c r="Z277" s="28">
        <f t="shared" si="23"/>
        <v>7.6388888888888884</v>
      </c>
    </row>
    <row r="278" spans="17:26">
      <c r="Q278" s="22"/>
      <c r="R278" s="22"/>
      <c r="S278" s="22"/>
      <c r="T278" s="22"/>
      <c r="U278" s="25">
        <f t="shared" si="24"/>
        <v>276</v>
      </c>
      <c r="V278" s="25">
        <f t="shared" si="20"/>
        <v>7.6666666666666671E-3</v>
      </c>
      <c r="W278" s="25">
        <f t="shared" si="21"/>
        <v>-0.99452189536827329</v>
      </c>
      <c r="X278" s="25">
        <f t="shared" si="22"/>
        <v>-0.99452189536827329</v>
      </c>
      <c r="Y278" s="25"/>
      <c r="Z278" s="28">
        <f t="shared" si="23"/>
        <v>7.6666666666666679</v>
      </c>
    </row>
    <row r="279" spans="17:26">
      <c r="Q279" s="22"/>
      <c r="R279" s="22"/>
      <c r="S279" s="22"/>
      <c r="T279" s="22"/>
      <c r="U279" s="25">
        <f t="shared" si="24"/>
        <v>277</v>
      </c>
      <c r="V279" s="25">
        <f t="shared" si="20"/>
        <v>7.6944444444444447E-3</v>
      </c>
      <c r="W279" s="25">
        <f t="shared" si="21"/>
        <v>-0.99254615164132198</v>
      </c>
      <c r="X279" s="25">
        <f t="shared" si="22"/>
        <v>-0.99254615164132198</v>
      </c>
      <c r="Y279" s="25"/>
      <c r="Z279" s="28">
        <f t="shared" si="23"/>
        <v>7.6944444444444446</v>
      </c>
    </row>
    <row r="280" spans="17:26">
      <c r="Q280" s="22"/>
      <c r="R280" s="22"/>
      <c r="S280" s="22"/>
      <c r="T280" s="22"/>
      <c r="U280" s="25">
        <f t="shared" si="24"/>
        <v>278</v>
      </c>
      <c r="V280" s="25">
        <f t="shared" si="20"/>
        <v>7.7222222222222223E-3</v>
      </c>
      <c r="W280" s="25">
        <f t="shared" si="21"/>
        <v>-0.99026806874157036</v>
      </c>
      <c r="X280" s="25">
        <f t="shared" si="22"/>
        <v>-0.99026806874157036</v>
      </c>
      <c r="Y280" s="25"/>
      <c r="Z280" s="28">
        <f t="shared" si="23"/>
        <v>7.7222222222222232</v>
      </c>
    </row>
    <row r="281" spans="17:26">
      <c r="Q281" s="22"/>
      <c r="R281" s="22"/>
      <c r="S281" s="22"/>
      <c r="T281" s="22"/>
      <c r="U281" s="25">
        <f t="shared" si="24"/>
        <v>279</v>
      </c>
      <c r="V281" s="25">
        <f t="shared" si="20"/>
        <v>7.7500000000000008E-3</v>
      </c>
      <c r="W281" s="25">
        <f t="shared" si="21"/>
        <v>-0.98768834059513766</v>
      </c>
      <c r="X281" s="25">
        <f t="shared" si="22"/>
        <v>-0.98768834059513766</v>
      </c>
      <c r="Y281" s="25"/>
      <c r="Z281" s="28">
        <f t="shared" si="23"/>
        <v>7.75</v>
      </c>
    </row>
    <row r="282" spans="17:26">
      <c r="Q282" s="22"/>
      <c r="R282" s="22"/>
      <c r="S282" s="22"/>
      <c r="T282" s="22"/>
      <c r="U282" s="25">
        <f t="shared" si="24"/>
        <v>280</v>
      </c>
      <c r="V282" s="25">
        <f t="shared" si="20"/>
        <v>7.7777777777777784E-3</v>
      </c>
      <c r="W282" s="25">
        <f t="shared" si="21"/>
        <v>-0.98480775301220802</v>
      </c>
      <c r="X282" s="25">
        <f t="shared" si="22"/>
        <v>-0.98480775301220802</v>
      </c>
      <c r="Y282" s="25"/>
      <c r="Z282" s="28">
        <f t="shared" si="23"/>
        <v>7.7777777777777786</v>
      </c>
    </row>
    <row r="283" spans="17:26">
      <c r="Q283" s="22"/>
      <c r="R283" s="22"/>
      <c r="S283" s="22"/>
      <c r="T283" s="22"/>
      <c r="U283" s="25">
        <f t="shared" si="24"/>
        <v>281</v>
      </c>
      <c r="V283" s="25">
        <f t="shared" si="20"/>
        <v>7.805555555555556E-3</v>
      </c>
      <c r="W283" s="25">
        <f t="shared" si="21"/>
        <v>-0.98162718344766386</v>
      </c>
      <c r="X283" s="25">
        <f t="shared" si="22"/>
        <v>-0.98162718344766386</v>
      </c>
      <c r="Y283" s="25"/>
      <c r="Z283" s="28">
        <f t="shared" si="23"/>
        <v>7.8055555555555554</v>
      </c>
    </row>
    <row r="284" spans="17:26">
      <c r="Q284" s="22"/>
      <c r="R284" s="22"/>
      <c r="S284" s="22"/>
      <c r="T284" s="22"/>
      <c r="U284" s="25">
        <f t="shared" si="24"/>
        <v>282</v>
      </c>
      <c r="V284" s="25">
        <f t="shared" si="20"/>
        <v>7.8333333333333328E-3</v>
      </c>
      <c r="W284" s="25">
        <f t="shared" si="21"/>
        <v>-0.97814760073380558</v>
      </c>
      <c r="X284" s="25">
        <f t="shared" si="22"/>
        <v>-0.97814760073380558</v>
      </c>
      <c r="Y284" s="25"/>
      <c r="Z284" s="28">
        <f t="shared" si="23"/>
        <v>7.8333333333333339</v>
      </c>
    </row>
    <row r="285" spans="17:26">
      <c r="Q285" s="22"/>
      <c r="R285" s="22"/>
      <c r="S285" s="22"/>
      <c r="T285" s="22"/>
      <c r="U285" s="25">
        <f t="shared" si="24"/>
        <v>283</v>
      </c>
      <c r="V285" s="25">
        <f t="shared" si="20"/>
        <v>7.8611111111111104E-3</v>
      </c>
      <c r="W285" s="25">
        <f t="shared" si="21"/>
        <v>-0.97437006478523525</v>
      </c>
      <c r="X285" s="25">
        <f t="shared" si="22"/>
        <v>-0.97437006478523525</v>
      </c>
      <c r="Y285" s="25"/>
      <c r="Z285" s="28">
        <f t="shared" si="23"/>
        <v>7.8611111111111107</v>
      </c>
    </row>
    <row r="286" spans="17:26">
      <c r="Q286" s="22"/>
      <c r="R286" s="22"/>
      <c r="S286" s="22"/>
      <c r="T286" s="22"/>
      <c r="U286" s="25">
        <f t="shared" si="24"/>
        <v>284</v>
      </c>
      <c r="V286" s="25">
        <f t="shared" si="20"/>
        <v>7.888888888888888E-3</v>
      </c>
      <c r="W286" s="25">
        <f t="shared" si="21"/>
        <v>-0.97029572627599658</v>
      </c>
      <c r="X286" s="25">
        <f t="shared" si="22"/>
        <v>-0.97029572627599658</v>
      </c>
      <c r="Y286" s="25"/>
      <c r="Z286" s="28">
        <f t="shared" si="23"/>
        <v>7.8888888888888893</v>
      </c>
    </row>
    <row r="287" spans="17:26">
      <c r="Q287" s="22"/>
      <c r="R287" s="22"/>
      <c r="S287" s="22"/>
      <c r="T287" s="22"/>
      <c r="U287" s="25">
        <f t="shared" si="24"/>
        <v>285</v>
      </c>
      <c r="V287" s="25">
        <f t="shared" si="20"/>
        <v>7.9166666666666656E-3</v>
      </c>
      <c r="W287" s="25">
        <f t="shared" si="21"/>
        <v>-0.96592582628906842</v>
      </c>
      <c r="X287" s="25">
        <f t="shared" si="22"/>
        <v>-0.96592582628906842</v>
      </c>
      <c r="Y287" s="25"/>
      <c r="Z287" s="28">
        <f t="shared" si="23"/>
        <v>7.9166666666666661</v>
      </c>
    </row>
    <row r="288" spans="17:26">
      <c r="Q288" s="22"/>
      <c r="R288" s="22"/>
      <c r="S288" s="22"/>
      <c r="T288" s="22"/>
      <c r="U288" s="25">
        <f t="shared" si="24"/>
        <v>286</v>
      </c>
      <c r="V288" s="25">
        <f t="shared" si="20"/>
        <v>7.9444444444444449E-3</v>
      </c>
      <c r="W288" s="25">
        <f t="shared" si="21"/>
        <v>-0.96126169593831878</v>
      </c>
      <c r="X288" s="25">
        <f t="shared" si="22"/>
        <v>-0.96126169593831878</v>
      </c>
      <c r="Y288" s="25"/>
      <c r="Z288" s="28">
        <f t="shared" si="23"/>
        <v>7.9444444444444438</v>
      </c>
    </row>
    <row r="289" spans="17:26">
      <c r="Q289" s="22"/>
      <c r="R289" s="22"/>
      <c r="S289" s="22"/>
      <c r="T289" s="22"/>
      <c r="U289" s="25">
        <f t="shared" si="24"/>
        <v>287</v>
      </c>
      <c r="V289" s="25">
        <f t="shared" si="20"/>
        <v>7.9722222222222226E-3</v>
      </c>
      <c r="W289" s="25">
        <f t="shared" si="21"/>
        <v>-0.95630475596303544</v>
      </c>
      <c r="X289" s="25">
        <f t="shared" si="22"/>
        <v>-0.95630475596303544</v>
      </c>
      <c r="Y289" s="25"/>
      <c r="Z289" s="28">
        <f t="shared" si="23"/>
        <v>7.9722222222222232</v>
      </c>
    </row>
    <row r="290" spans="17:26">
      <c r="Q290" s="22"/>
      <c r="R290" s="22"/>
      <c r="S290" s="22"/>
      <c r="T290" s="22"/>
      <c r="U290" s="25">
        <f t="shared" si="24"/>
        <v>288</v>
      </c>
      <c r="V290" s="25">
        <f t="shared" si="20"/>
        <v>8.0000000000000002E-3</v>
      </c>
      <c r="W290" s="25">
        <f t="shared" si="21"/>
        <v>-0.95105651629515364</v>
      </c>
      <c r="X290" s="25">
        <f t="shared" si="22"/>
        <v>-0.95105651629515364</v>
      </c>
      <c r="Y290" s="25"/>
      <c r="Z290" s="28">
        <f t="shared" si="23"/>
        <v>8</v>
      </c>
    </row>
    <row r="291" spans="17:26">
      <c r="Q291" s="22"/>
      <c r="R291" s="22"/>
      <c r="S291" s="22"/>
      <c r="T291" s="22"/>
      <c r="U291" s="25">
        <f t="shared" si="24"/>
        <v>289</v>
      </c>
      <c r="V291" s="25">
        <f t="shared" si="20"/>
        <v>8.0277777777777778E-3</v>
      </c>
      <c r="W291" s="25">
        <f t="shared" si="21"/>
        <v>-0.94551857559931696</v>
      </c>
      <c r="X291" s="25">
        <f t="shared" si="22"/>
        <v>-0.94551857559931696</v>
      </c>
      <c r="Y291" s="25"/>
      <c r="Z291" s="28">
        <f t="shared" si="23"/>
        <v>8.0277777777777786</v>
      </c>
    </row>
    <row r="292" spans="17:26">
      <c r="Q292" s="22"/>
      <c r="R292" s="22"/>
      <c r="S292" s="22"/>
      <c r="T292" s="22"/>
      <c r="U292" s="25">
        <f t="shared" si="24"/>
        <v>290</v>
      </c>
      <c r="V292" s="25">
        <f t="shared" si="20"/>
        <v>8.0555555555555554E-3</v>
      </c>
      <c r="W292" s="25">
        <f t="shared" si="21"/>
        <v>-0.93969262078590832</v>
      </c>
      <c r="X292" s="25">
        <f t="shared" si="22"/>
        <v>-0.93969262078590832</v>
      </c>
      <c r="Y292" s="25"/>
      <c r="Z292" s="28">
        <f t="shared" si="23"/>
        <v>8.0555555555555554</v>
      </c>
    </row>
    <row r="293" spans="17:26">
      <c r="Q293" s="22"/>
      <c r="R293" s="22"/>
      <c r="S293" s="22"/>
      <c r="T293" s="22"/>
      <c r="U293" s="25">
        <f t="shared" si="24"/>
        <v>291</v>
      </c>
      <c r="V293" s="25">
        <f t="shared" si="20"/>
        <v>8.083333333333333E-3</v>
      </c>
      <c r="W293" s="25">
        <f t="shared" si="21"/>
        <v>-0.93358042649720174</v>
      </c>
      <c r="X293" s="25">
        <f t="shared" si="22"/>
        <v>-0.93358042649720174</v>
      </c>
      <c r="Y293" s="25"/>
      <c r="Z293" s="28">
        <f t="shared" si="23"/>
        <v>8.0833333333333339</v>
      </c>
    </row>
    <row r="294" spans="17:26">
      <c r="Q294" s="22"/>
      <c r="R294" s="22"/>
      <c r="S294" s="22"/>
      <c r="T294" s="22"/>
      <c r="U294" s="25">
        <f t="shared" si="24"/>
        <v>292</v>
      </c>
      <c r="V294" s="25">
        <f t="shared" si="20"/>
        <v>8.1111111111111106E-3</v>
      </c>
      <c r="W294" s="25">
        <f t="shared" si="21"/>
        <v>-0.92718385456678742</v>
      </c>
      <c r="X294" s="25">
        <f t="shared" si="22"/>
        <v>-0.92718385456678742</v>
      </c>
      <c r="Y294" s="25"/>
      <c r="Z294" s="28">
        <f t="shared" si="23"/>
        <v>8.1111111111111107</v>
      </c>
    </row>
    <row r="295" spans="17:26">
      <c r="Q295" s="22"/>
      <c r="R295" s="22"/>
      <c r="S295" s="22"/>
      <c r="T295" s="22"/>
      <c r="U295" s="25">
        <f t="shared" si="24"/>
        <v>293</v>
      </c>
      <c r="V295" s="25">
        <f t="shared" si="20"/>
        <v>8.1388888888888882E-3</v>
      </c>
      <c r="W295" s="25">
        <f t="shared" si="21"/>
        <v>-0.92050485345244049</v>
      </c>
      <c r="X295" s="25">
        <f t="shared" si="22"/>
        <v>-0.92050485345244049</v>
      </c>
      <c r="Y295" s="25"/>
      <c r="Z295" s="28">
        <f t="shared" si="23"/>
        <v>8.1388888888888893</v>
      </c>
    </row>
    <row r="296" spans="17:26">
      <c r="Q296" s="22"/>
      <c r="R296" s="22"/>
      <c r="S296" s="22"/>
      <c r="T296" s="22"/>
      <c r="U296" s="25">
        <f t="shared" si="24"/>
        <v>294</v>
      </c>
      <c r="V296" s="25">
        <f t="shared" si="20"/>
        <v>8.1666666666666658E-3</v>
      </c>
      <c r="W296" s="25">
        <f t="shared" si="21"/>
        <v>-0.91354545764260109</v>
      </c>
      <c r="X296" s="25">
        <f t="shared" si="22"/>
        <v>-0.91354545764260109</v>
      </c>
      <c r="Y296" s="25"/>
      <c r="Z296" s="28">
        <f t="shared" si="23"/>
        <v>8.1666666666666661</v>
      </c>
    </row>
    <row r="297" spans="17:26">
      <c r="Q297" s="22"/>
      <c r="R297" s="22"/>
      <c r="S297" s="22"/>
      <c r="T297" s="22"/>
      <c r="U297" s="25">
        <f t="shared" si="24"/>
        <v>295</v>
      </c>
      <c r="V297" s="25">
        <f t="shared" si="20"/>
        <v>8.1944444444444452E-3</v>
      </c>
      <c r="W297" s="25">
        <f t="shared" si="21"/>
        <v>-0.90630778703664994</v>
      </c>
      <c r="X297" s="25">
        <f t="shared" si="22"/>
        <v>-0.90630778703664994</v>
      </c>
      <c r="Y297" s="25"/>
      <c r="Z297" s="28">
        <f t="shared" si="23"/>
        <v>8.1944444444444446</v>
      </c>
    </row>
    <row r="298" spans="17:26">
      <c r="Q298" s="22"/>
      <c r="R298" s="22"/>
      <c r="S298" s="22"/>
      <c r="T298" s="22"/>
      <c r="U298" s="25">
        <f t="shared" si="24"/>
        <v>296</v>
      </c>
      <c r="V298" s="25">
        <f t="shared" si="20"/>
        <v>8.2222222222222228E-3</v>
      </c>
      <c r="W298" s="25">
        <f t="shared" si="21"/>
        <v>-0.89879404629916704</v>
      </c>
      <c r="X298" s="25">
        <f t="shared" si="22"/>
        <v>-0.89879404629916704</v>
      </c>
      <c r="Y298" s="25"/>
      <c r="Z298" s="28">
        <f t="shared" si="23"/>
        <v>8.2222222222222214</v>
      </c>
    </row>
    <row r="299" spans="17:26">
      <c r="Q299" s="22"/>
      <c r="R299" s="22"/>
      <c r="S299" s="22"/>
      <c r="T299" s="22"/>
      <c r="U299" s="25">
        <f t="shared" si="24"/>
        <v>297</v>
      </c>
      <c r="V299" s="25">
        <f t="shared" si="20"/>
        <v>8.2500000000000004E-3</v>
      </c>
      <c r="W299" s="25">
        <f t="shared" si="21"/>
        <v>-0.89100652418836757</v>
      </c>
      <c r="X299" s="25">
        <f t="shared" si="22"/>
        <v>-0.89100652418836757</v>
      </c>
      <c r="Y299" s="25"/>
      <c r="Z299" s="28">
        <f t="shared" si="23"/>
        <v>8.25</v>
      </c>
    </row>
    <row r="300" spans="17:26">
      <c r="Q300" s="22"/>
      <c r="R300" s="22"/>
      <c r="S300" s="22"/>
      <c r="T300" s="22"/>
      <c r="U300" s="25">
        <f t="shared" si="24"/>
        <v>298</v>
      </c>
      <c r="V300" s="25">
        <f t="shared" si="20"/>
        <v>8.277777777777778E-3</v>
      </c>
      <c r="W300" s="25">
        <f t="shared" si="21"/>
        <v>-0.88294759285892677</v>
      </c>
      <c r="X300" s="25">
        <f t="shared" si="22"/>
        <v>-0.88294759285892677</v>
      </c>
      <c r="Y300" s="25"/>
      <c r="Z300" s="28">
        <f t="shared" si="23"/>
        <v>8.2777777777777768</v>
      </c>
    </row>
    <row r="301" spans="17:26">
      <c r="Q301" s="22"/>
      <c r="R301" s="22"/>
      <c r="S301" s="22"/>
      <c r="T301" s="22"/>
      <c r="U301" s="25">
        <f t="shared" si="24"/>
        <v>299</v>
      </c>
      <c r="V301" s="25">
        <f t="shared" si="20"/>
        <v>8.3055555555555556E-3</v>
      </c>
      <c r="W301" s="25">
        <f t="shared" si="21"/>
        <v>-0.87461970713939563</v>
      </c>
      <c r="X301" s="25">
        <f t="shared" si="22"/>
        <v>-0.87461970713939563</v>
      </c>
      <c r="Y301" s="25"/>
      <c r="Z301" s="28">
        <f t="shared" si="23"/>
        <v>8.3055555555555571</v>
      </c>
    </row>
    <row r="302" spans="17:26">
      <c r="Q302" s="22"/>
      <c r="R302" s="22"/>
      <c r="S302" s="22"/>
      <c r="T302" s="22"/>
      <c r="U302" s="25">
        <f t="shared" si="24"/>
        <v>300</v>
      </c>
      <c r="V302" s="25">
        <f t="shared" si="20"/>
        <v>8.3333333333333332E-3</v>
      </c>
      <c r="W302" s="25">
        <f t="shared" si="21"/>
        <v>-0.8660254037844386</v>
      </c>
      <c r="X302" s="25">
        <f t="shared" si="22"/>
        <v>-0.8660254037844386</v>
      </c>
      <c r="Y302" s="25"/>
      <c r="Z302" s="28">
        <f t="shared" si="23"/>
        <v>8.3333333333333339</v>
      </c>
    </row>
    <row r="303" spans="17:26">
      <c r="Q303" s="22"/>
      <c r="R303" s="22"/>
      <c r="S303" s="22"/>
      <c r="T303" s="22"/>
      <c r="U303" s="25">
        <f t="shared" si="24"/>
        <v>301</v>
      </c>
      <c r="V303" s="25">
        <f t="shared" si="20"/>
        <v>8.3611111111111108E-3</v>
      </c>
      <c r="W303" s="25">
        <f t="shared" si="21"/>
        <v>-0.85716730070211233</v>
      </c>
      <c r="X303" s="25">
        <f t="shared" si="22"/>
        <v>-0.85716730070211233</v>
      </c>
      <c r="Y303" s="25"/>
      <c r="Z303" s="28">
        <f t="shared" si="23"/>
        <v>8.3611111111111107</v>
      </c>
    </row>
    <row r="304" spans="17:26">
      <c r="Q304" s="22"/>
      <c r="R304" s="22"/>
      <c r="S304" s="22"/>
      <c r="T304" s="22"/>
      <c r="U304" s="25">
        <f t="shared" si="24"/>
        <v>302</v>
      </c>
      <c r="V304" s="25">
        <f t="shared" si="20"/>
        <v>8.3888888888888884E-3</v>
      </c>
      <c r="W304" s="25">
        <f t="shared" si="21"/>
        <v>-0.84804809615642618</v>
      </c>
      <c r="X304" s="25">
        <f t="shared" si="22"/>
        <v>-0.84804809615642618</v>
      </c>
      <c r="Y304" s="25"/>
      <c r="Z304" s="28">
        <f t="shared" si="23"/>
        <v>8.3888888888888893</v>
      </c>
    </row>
    <row r="305" spans="17:26">
      <c r="Q305" s="22"/>
      <c r="R305" s="22"/>
      <c r="S305" s="22"/>
      <c r="T305" s="22"/>
      <c r="U305" s="25">
        <f t="shared" si="24"/>
        <v>303</v>
      </c>
      <c r="V305" s="25">
        <f t="shared" si="20"/>
        <v>8.4166666666666678E-3</v>
      </c>
      <c r="W305" s="25">
        <f t="shared" si="21"/>
        <v>-0.83867056794542383</v>
      </c>
      <c r="X305" s="25">
        <f t="shared" si="22"/>
        <v>-0.83867056794542383</v>
      </c>
      <c r="Y305" s="25"/>
      <c r="Z305" s="28">
        <f t="shared" si="23"/>
        <v>8.4166666666666661</v>
      </c>
    </row>
    <row r="306" spans="17:26">
      <c r="Q306" s="22"/>
      <c r="R306" s="22"/>
      <c r="S306" s="22"/>
      <c r="T306" s="22"/>
      <c r="U306" s="25">
        <f t="shared" si="24"/>
        <v>304</v>
      </c>
      <c r="V306" s="25">
        <f t="shared" si="20"/>
        <v>8.4444444444444454E-3</v>
      </c>
      <c r="W306" s="25">
        <f t="shared" si="21"/>
        <v>-0.82903757255504162</v>
      </c>
      <c r="X306" s="25">
        <f t="shared" si="22"/>
        <v>-0.82903757255504162</v>
      </c>
      <c r="Y306" s="25"/>
      <c r="Z306" s="28">
        <f t="shared" si="23"/>
        <v>8.4444444444444446</v>
      </c>
    </row>
    <row r="307" spans="17:26">
      <c r="Q307" s="22"/>
      <c r="R307" s="22"/>
      <c r="S307" s="22"/>
      <c r="T307" s="22"/>
      <c r="U307" s="25">
        <f t="shared" si="24"/>
        <v>305</v>
      </c>
      <c r="V307" s="25">
        <f t="shared" si="20"/>
        <v>8.472222222222223E-3</v>
      </c>
      <c r="W307" s="25">
        <f t="shared" si="21"/>
        <v>-0.81915204428899124</v>
      </c>
      <c r="X307" s="25">
        <f t="shared" si="22"/>
        <v>-0.81915204428899124</v>
      </c>
      <c r="Y307" s="25"/>
      <c r="Z307" s="28">
        <f t="shared" si="23"/>
        <v>8.4722222222222214</v>
      </c>
    </row>
    <row r="308" spans="17:26">
      <c r="Q308" s="22"/>
      <c r="R308" s="22"/>
      <c r="S308" s="22"/>
      <c r="T308" s="22"/>
      <c r="U308" s="25">
        <f t="shared" si="24"/>
        <v>306</v>
      </c>
      <c r="V308" s="25">
        <f t="shared" si="20"/>
        <v>8.5000000000000006E-3</v>
      </c>
      <c r="W308" s="25">
        <f t="shared" si="21"/>
        <v>-0.80901699437494701</v>
      </c>
      <c r="X308" s="25">
        <f t="shared" si="22"/>
        <v>-0.80901699437494701</v>
      </c>
      <c r="Y308" s="25"/>
      <c r="Z308" s="28">
        <f t="shared" si="23"/>
        <v>8.5</v>
      </c>
    </row>
    <row r="309" spans="17:26">
      <c r="Q309" s="22"/>
      <c r="R309" s="22"/>
      <c r="S309" s="22"/>
      <c r="T309" s="22"/>
      <c r="U309" s="25">
        <f t="shared" si="24"/>
        <v>307</v>
      </c>
      <c r="V309" s="25">
        <f t="shared" si="20"/>
        <v>8.5277777777777782E-3</v>
      </c>
      <c r="W309" s="25">
        <f t="shared" si="21"/>
        <v>-0.79863551004729261</v>
      </c>
      <c r="X309" s="25">
        <f t="shared" si="22"/>
        <v>-0.79863551004729261</v>
      </c>
      <c r="Y309" s="25"/>
      <c r="Z309" s="28">
        <f t="shared" si="23"/>
        <v>8.5277777777777768</v>
      </c>
    </row>
    <row r="310" spans="17:26">
      <c r="Q310" s="22"/>
      <c r="R310" s="22"/>
      <c r="S310" s="22"/>
      <c r="T310" s="22"/>
      <c r="U310" s="25">
        <f t="shared" si="24"/>
        <v>308</v>
      </c>
      <c r="V310" s="25">
        <f t="shared" si="20"/>
        <v>8.5555555555555558E-3</v>
      </c>
      <c r="W310" s="25">
        <f t="shared" si="21"/>
        <v>-0.78801075360672179</v>
      </c>
      <c r="X310" s="25">
        <f t="shared" si="22"/>
        <v>-0.78801075360672179</v>
      </c>
      <c r="Y310" s="25"/>
      <c r="Z310" s="28">
        <f t="shared" si="23"/>
        <v>8.5555555555555554</v>
      </c>
    </row>
    <row r="311" spans="17:26">
      <c r="Q311" s="22"/>
      <c r="R311" s="22"/>
      <c r="S311" s="22"/>
      <c r="T311" s="22"/>
      <c r="U311" s="25">
        <f t="shared" si="24"/>
        <v>309</v>
      </c>
      <c r="V311" s="25">
        <f t="shared" si="20"/>
        <v>8.5833333333333334E-3</v>
      </c>
      <c r="W311" s="25">
        <f t="shared" si="21"/>
        <v>-0.77714596145697079</v>
      </c>
      <c r="X311" s="25">
        <f t="shared" si="22"/>
        <v>-0.77714596145697079</v>
      </c>
      <c r="Y311" s="25"/>
      <c r="Z311" s="28">
        <f t="shared" si="23"/>
        <v>8.5833333333333321</v>
      </c>
    </row>
    <row r="312" spans="17:26">
      <c r="Q312" s="22"/>
      <c r="R312" s="22"/>
      <c r="S312" s="22"/>
      <c r="T312" s="22"/>
      <c r="U312" s="25">
        <f t="shared" si="24"/>
        <v>310</v>
      </c>
      <c r="V312" s="25">
        <f t="shared" si="20"/>
        <v>8.611111111111111E-3</v>
      </c>
      <c r="W312" s="25">
        <f t="shared" si="21"/>
        <v>-0.76604444311897812</v>
      </c>
      <c r="X312" s="25">
        <f t="shared" si="22"/>
        <v>-0.76604444311897812</v>
      </c>
      <c r="Y312" s="25"/>
      <c r="Z312" s="28">
        <f t="shared" si="23"/>
        <v>8.6111111111111125</v>
      </c>
    </row>
    <row r="313" spans="17:26">
      <c r="Q313" s="22"/>
      <c r="R313" s="22"/>
      <c r="S313" s="22"/>
      <c r="T313" s="22"/>
      <c r="U313" s="25">
        <f t="shared" si="24"/>
        <v>311</v>
      </c>
      <c r="V313" s="25">
        <f t="shared" si="20"/>
        <v>8.6388888888888887E-3</v>
      </c>
      <c r="W313" s="25">
        <f t="shared" si="21"/>
        <v>-0.75470958022277224</v>
      </c>
      <c r="X313" s="25">
        <f t="shared" si="22"/>
        <v>-0.75470958022277224</v>
      </c>
      <c r="Y313" s="25"/>
      <c r="Z313" s="28">
        <f t="shared" si="23"/>
        <v>8.6388888888888893</v>
      </c>
    </row>
    <row r="314" spans="17:26">
      <c r="Q314" s="22"/>
      <c r="R314" s="22"/>
      <c r="S314" s="22"/>
      <c r="T314" s="22"/>
      <c r="U314" s="25">
        <f t="shared" si="24"/>
        <v>312</v>
      </c>
      <c r="V314" s="25">
        <f t="shared" si="20"/>
        <v>8.666666666666668E-3</v>
      </c>
      <c r="W314" s="25">
        <f t="shared" si="21"/>
        <v>-0.74314482547739336</v>
      </c>
      <c r="X314" s="25">
        <f t="shared" si="22"/>
        <v>-0.74314482547739336</v>
      </c>
      <c r="Y314" s="25"/>
      <c r="Z314" s="28">
        <f t="shared" si="23"/>
        <v>8.6666666666666679</v>
      </c>
    </row>
    <row r="315" spans="17:26">
      <c r="Q315" s="22"/>
      <c r="R315" s="22"/>
      <c r="S315" s="22"/>
      <c r="T315" s="22"/>
      <c r="U315" s="25">
        <f t="shared" si="24"/>
        <v>313</v>
      </c>
      <c r="V315" s="25">
        <f t="shared" si="20"/>
        <v>8.6944444444444456E-3</v>
      </c>
      <c r="W315" s="25">
        <f t="shared" si="21"/>
        <v>-0.73135370161916979</v>
      </c>
      <c r="X315" s="25">
        <f t="shared" si="22"/>
        <v>-0.73135370161916979</v>
      </c>
      <c r="Y315" s="25"/>
      <c r="Z315" s="28">
        <f t="shared" si="23"/>
        <v>8.6944444444444446</v>
      </c>
    </row>
    <row r="316" spans="17:26">
      <c r="Q316" s="22"/>
      <c r="R316" s="22"/>
      <c r="S316" s="22"/>
      <c r="T316" s="22"/>
      <c r="U316" s="25">
        <f t="shared" si="24"/>
        <v>314</v>
      </c>
      <c r="V316" s="25">
        <f t="shared" si="20"/>
        <v>8.7222222222222232E-3</v>
      </c>
      <c r="W316" s="25">
        <f t="shared" si="21"/>
        <v>-0.71933980033865053</v>
      </c>
      <c r="X316" s="25">
        <f t="shared" si="22"/>
        <v>-0.71933980033865053</v>
      </c>
      <c r="Y316" s="25"/>
      <c r="Z316" s="28">
        <f t="shared" si="23"/>
        <v>8.7222222222222232</v>
      </c>
    </row>
    <row r="317" spans="17:26">
      <c r="Q317" s="22"/>
      <c r="R317" s="22"/>
      <c r="S317" s="22"/>
      <c r="T317" s="22"/>
      <c r="U317" s="25">
        <f t="shared" si="24"/>
        <v>315</v>
      </c>
      <c r="V317" s="25">
        <f t="shared" si="20"/>
        <v>8.7500000000000008E-3</v>
      </c>
      <c r="W317" s="25">
        <f t="shared" si="21"/>
        <v>-0.70710678118654702</v>
      </c>
      <c r="X317" s="25">
        <f t="shared" si="22"/>
        <v>-0.70710678118654702</v>
      </c>
      <c r="Y317" s="25"/>
      <c r="Z317" s="28">
        <f t="shared" si="23"/>
        <v>8.75</v>
      </c>
    </row>
    <row r="318" spans="17:26">
      <c r="Q318" s="22"/>
      <c r="R318" s="22"/>
      <c r="S318" s="22"/>
      <c r="T318" s="22"/>
      <c r="U318" s="25">
        <f t="shared" si="24"/>
        <v>316</v>
      </c>
      <c r="V318" s="25">
        <f t="shared" si="20"/>
        <v>8.7777777777777784E-3</v>
      </c>
      <c r="W318" s="25">
        <f t="shared" si="21"/>
        <v>-0.69465837045899692</v>
      </c>
      <c r="X318" s="25">
        <f t="shared" si="22"/>
        <v>-0.69465837045899692</v>
      </c>
      <c r="Y318" s="25"/>
      <c r="Z318" s="28">
        <f t="shared" si="23"/>
        <v>8.7777777777777768</v>
      </c>
    </row>
    <row r="319" spans="17:26">
      <c r="Q319" s="22"/>
      <c r="R319" s="22"/>
      <c r="S319" s="22"/>
      <c r="T319" s="22"/>
      <c r="U319" s="25">
        <f t="shared" si="24"/>
        <v>317</v>
      </c>
      <c r="V319" s="25">
        <f t="shared" si="20"/>
        <v>8.8055555555555561E-3</v>
      </c>
      <c r="W319" s="25">
        <f t="shared" si="21"/>
        <v>-0.68199836006249825</v>
      </c>
      <c r="X319" s="25">
        <f t="shared" si="22"/>
        <v>-0.68199836006249825</v>
      </c>
      <c r="Y319" s="25"/>
      <c r="Z319" s="28">
        <f t="shared" si="23"/>
        <v>8.8055555555555554</v>
      </c>
    </row>
    <row r="320" spans="17:26">
      <c r="Q320" s="22"/>
      <c r="R320" s="22"/>
      <c r="S320" s="22"/>
      <c r="T320" s="22"/>
      <c r="U320" s="25">
        <f t="shared" si="24"/>
        <v>318</v>
      </c>
      <c r="V320" s="25">
        <f t="shared" si="20"/>
        <v>8.8333333333333337E-3</v>
      </c>
      <c r="W320" s="25">
        <f t="shared" si="21"/>
        <v>-0.66913060635885813</v>
      </c>
      <c r="X320" s="25">
        <f t="shared" si="22"/>
        <v>-0.66913060635885813</v>
      </c>
      <c r="Y320" s="25"/>
      <c r="Z320" s="28">
        <f t="shared" si="23"/>
        <v>8.8333333333333321</v>
      </c>
    </row>
    <row r="321" spans="17:26">
      <c r="Q321" s="22"/>
      <c r="R321" s="22"/>
      <c r="S321" s="22"/>
      <c r="T321" s="22"/>
      <c r="U321" s="25">
        <f t="shared" si="24"/>
        <v>319</v>
      </c>
      <c r="V321" s="25">
        <f t="shared" si="20"/>
        <v>8.8611111111111113E-3</v>
      </c>
      <c r="W321" s="25">
        <f t="shared" si="21"/>
        <v>-0.65605902899050739</v>
      </c>
      <c r="X321" s="25">
        <f t="shared" si="22"/>
        <v>-0.65605902899050739</v>
      </c>
      <c r="Y321" s="25"/>
      <c r="Z321" s="28">
        <f t="shared" si="23"/>
        <v>8.8611111111111107</v>
      </c>
    </row>
    <row r="322" spans="17:26">
      <c r="Q322" s="22"/>
      <c r="R322" s="22"/>
      <c r="S322" s="22"/>
      <c r="T322" s="22"/>
      <c r="U322" s="25">
        <f t="shared" si="24"/>
        <v>320</v>
      </c>
      <c r="V322" s="25">
        <f t="shared" si="20"/>
        <v>8.8888888888888889E-3</v>
      </c>
      <c r="W322" s="25">
        <f t="shared" si="21"/>
        <v>-0.64278760968653958</v>
      </c>
      <c r="X322" s="25">
        <f t="shared" si="22"/>
        <v>-0.64278760968653958</v>
      </c>
      <c r="Y322" s="25"/>
      <c r="Z322" s="28">
        <f t="shared" si="23"/>
        <v>8.8888888888888875</v>
      </c>
    </row>
    <row r="323" spans="17:26">
      <c r="Q323" s="22"/>
      <c r="R323" s="22"/>
      <c r="S323" s="22"/>
      <c r="T323" s="22"/>
      <c r="U323" s="25">
        <f t="shared" si="24"/>
        <v>321</v>
      </c>
      <c r="V323" s="25">
        <f t="shared" ref="V323:V362" si="25">(U323/360)*R$2</f>
        <v>8.9166666666666682E-3</v>
      </c>
      <c r="W323" s="25">
        <f t="shared" ref="W323:W362" si="26">SIN((((2*PI())*$D$4)*($V323-($D$6/1000)))+$R$1)</f>
        <v>-0.6293203910498365</v>
      </c>
      <c r="X323" s="25">
        <f t="shared" ref="X323:X362" si="27">SIN((((2*PI())*$F$4)*($V323-($F$6/1000)))+$R$3)</f>
        <v>-0.6293203910498365</v>
      </c>
      <c r="Y323" s="25"/>
      <c r="Z323" s="28">
        <f t="shared" ref="Z323:Z362" si="28">1000*($U323/360)*$R$2</f>
        <v>8.9166666666666679</v>
      </c>
    </row>
    <row r="324" spans="17:26">
      <c r="Q324" s="22"/>
      <c r="R324" s="22"/>
      <c r="S324" s="22"/>
      <c r="T324" s="22"/>
      <c r="U324" s="25">
        <f t="shared" si="24"/>
        <v>322</v>
      </c>
      <c r="V324" s="25">
        <f t="shared" si="25"/>
        <v>8.9444444444444458E-3</v>
      </c>
      <c r="W324" s="25">
        <f t="shared" si="26"/>
        <v>-0.6156614753256574</v>
      </c>
      <c r="X324" s="25">
        <f t="shared" si="27"/>
        <v>-0.6156614753256574</v>
      </c>
      <c r="Y324" s="25"/>
      <c r="Z324" s="28">
        <f t="shared" si="28"/>
        <v>8.9444444444444446</v>
      </c>
    </row>
    <row r="325" spans="17:26">
      <c r="Q325" s="22"/>
      <c r="R325" s="22"/>
      <c r="S325" s="22"/>
      <c r="T325" s="22"/>
      <c r="U325" s="25">
        <f t="shared" ref="U325:U361" si="29">U324+1</f>
        <v>323</v>
      </c>
      <c r="V325" s="25">
        <f t="shared" si="25"/>
        <v>8.9722222222222234E-3</v>
      </c>
      <c r="W325" s="25">
        <f t="shared" si="26"/>
        <v>-0.6018150231520476</v>
      </c>
      <c r="X325" s="25">
        <f t="shared" si="27"/>
        <v>-0.6018150231520476</v>
      </c>
      <c r="Y325" s="25"/>
      <c r="Z325" s="28">
        <f t="shared" si="28"/>
        <v>8.9722222222222232</v>
      </c>
    </row>
    <row r="326" spans="17:26">
      <c r="Q326" s="22"/>
      <c r="R326" s="22"/>
      <c r="S326" s="22"/>
      <c r="T326" s="22"/>
      <c r="U326" s="25">
        <f t="shared" si="29"/>
        <v>324</v>
      </c>
      <c r="V326" s="25">
        <f t="shared" si="25"/>
        <v>9.0000000000000011E-3</v>
      </c>
      <c r="W326" s="25">
        <f t="shared" si="26"/>
        <v>-0.58778525229247258</v>
      </c>
      <c r="X326" s="25">
        <f t="shared" si="27"/>
        <v>-0.58778525229247258</v>
      </c>
      <c r="Y326" s="25"/>
      <c r="Z326" s="28">
        <f t="shared" si="28"/>
        <v>9</v>
      </c>
    </row>
    <row r="327" spans="17:26">
      <c r="Q327" s="22"/>
      <c r="R327" s="22"/>
      <c r="S327" s="22"/>
      <c r="T327" s="22"/>
      <c r="U327" s="25">
        <f t="shared" si="29"/>
        <v>325</v>
      </c>
      <c r="V327" s="25">
        <f t="shared" si="25"/>
        <v>9.0277777777777787E-3</v>
      </c>
      <c r="W327" s="25">
        <f t="shared" si="26"/>
        <v>-0.57357643635104572</v>
      </c>
      <c r="X327" s="25">
        <f t="shared" si="27"/>
        <v>-0.57357643635104572</v>
      </c>
      <c r="Y327" s="25"/>
      <c r="Z327" s="28">
        <f t="shared" si="28"/>
        <v>9.0277777777777786</v>
      </c>
    </row>
    <row r="328" spans="17:26">
      <c r="Q328" s="22"/>
      <c r="R328" s="22"/>
      <c r="S328" s="22"/>
      <c r="T328" s="22"/>
      <c r="U328" s="25">
        <f t="shared" si="29"/>
        <v>326</v>
      </c>
      <c r="V328" s="25">
        <f t="shared" si="25"/>
        <v>9.0555555555555563E-3</v>
      </c>
      <c r="W328" s="25">
        <f t="shared" si="26"/>
        <v>-0.55919290347074657</v>
      </c>
      <c r="X328" s="25">
        <f t="shared" si="27"/>
        <v>-0.55919290347074657</v>
      </c>
      <c r="Y328" s="25"/>
      <c r="Z328" s="28">
        <f t="shared" si="28"/>
        <v>9.0555555555555554</v>
      </c>
    </row>
    <row r="329" spans="17:26">
      <c r="Q329" s="22"/>
      <c r="R329" s="22"/>
      <c r="S329" s="22"/>
      <c r="T329" s="22"/>
      <c r="U329" s="25">
        <f t="shared" si="29"/>
        <v>327</v>
      </c>
      <c r="V329" s="25">
        <f t="shared" si="25"/>
        <v>9.0833333333333339E-3</v>
      </c>
      <c r="W329" s="25">
        <f t="shared" si="26"/>
        <v>-0.54463903501502697</v>
      </c>
      <c r="X329" s="25">
        <f t="shared" si="27"/>
        <v>-0.54463903501502697</v>
      </c>
      <c r="Y329" s="25"/>
      <c r="Z329" s="28">
        <f t="shared" si="28"/>
        <v>9.0833333333333339</v>
      </c>
    </row>
    <row r="330" spans="17:26">
      <c r="Q330" s="22"/>
      <c r="R330" s="22"/>
      <c r="S330" s="22"/>
      <c r="T330" s="22"/>
      <c r="U330" s="25">
        <f t="shared" si="29"/>
        <v>328</v>
      </c>
      <c r="V330" s="25">
        <f t="shared" si="25"/>
        <v>9.1111111111111115E-3</v>
      </c>
      <c r="W330" s="25">
        <f t="shared" si="26"/>
        <v>-0.52991926423320501</v>
      </c>
      <c r="X330" s="25">
        <f t="shared" si="27"/>
        <v>-0.52991926423320501</v>
      </c>
      <c r="Y330" s="25"/>
      <c r="Z330" s="28">
        <f t="shared" si="28"/>
        <v>9.1111111111111107</v>
      </c>
    </row>
    <row r="331" spans="17:26">
      <c r="Q331" s="22"/>
      <c r="R331" s="22"/>
      <c r="S331" s="22"/>
      <c r="T331" s="22"/>
      <c r="U331" s="25">
        <f t="shared" si="29"/>
        <v>329</v>
      </c>
      <c r="V331" s="25">
        <f t="shared" si="25"/>
        <v>9.1388888888888891E-3</v>
      </c>
      <c r="W331" s="25">
        <f t="shared" si="26"/>
        <v>-0.51503807491005371</v>
      </c>
      <c r="X331" s="25">
        <f t="shared" si="27"/>
        <v>-0.51503807491005371</v>
      </c>
      <c r="Y331" s="25"/>
      <c r="Z331" s="28">
        <f t="shared" si="28"/>
        <v>9.1388888888888893</v>
      </c>
    </row>
    <row r="332" spans="17:26">
      <c r="Q332" s="22"/>
      <c r="R332" s="22"/>
      <c r="S332" s="22"/>
      <c r="T332" s="22"/>
      <c r="U332" s="25">
        <f t="shared" si="29"/>
        <v>330</v>
      </c>
      <c r="V332" s="25">
        <f t="shared" si="25"/>
        <v>9.1666666666666667E-3</v>
      </c>
      <c r="W332" s="25">
        <f t="shared" si="26"/>
        <v>-0.49999999999999967</v>
      </c>
      <c r="X332" s="25">
        <f t="shared" si="27"/>
        <v>-0.49999999999999967</v>
      </c>
      <c r="Y332" s="25"/>
      <c r="Z332" s="28">
        <f t="shared" si="28"/>
        <v>9.1666666666666661</v>
      </c>
    </row>
    <row r="333" spans="17:26">
      <c r="Q333" s="22"/>
      <c r="R333" s="22"/>
      <c r="S333" s="22"/>
      <c r="T333" s="22"/>
      <c r="U333" s="25">
        <f t="shared" si="29"/>
        <v>331</v>
      </c>
      <c r="V333" s="25">
        <f t="shared" si="25"/>
        <v>9.1944444444444443E-3</v>
      </c>
      <c r="W333" s="25">
        <f t="shared" si="26"/>
        <v>-0.48480962024633689</v>
      </c>
      <c r="X333" s="25">
        <f t="shared" si="27"/>
        <v>-0.48480962024633689</v>
      </c>
      <c r="Y333" s="25"/>
      <c r="Z333" s="28">
        <f t="shared" si="28"/>
        <v>9.1944444444444429</v>
      </c>
    </row>
    <row r="334" spans="17:26">
      <c r="Q334" s="22"/>
      <c r="R334" s="22"/>
      <c r="S334" s="22"/>
      <c r="T334" s="22"/>
      <c r="U334" s="25">
        <f t="shared" si="29"/>
        <v>332</v>
      </c>
      <c r="V334" s="25">
        <f t="shared" si="25"/>
        <v>9.2222222222222237E-3</v>
      </c>
      <c r="W334" s="25">
        <f t="shared" si="26"/>
        <v>-0.46947156278589003</v>
      </c>
      <c r="X334" s="25">
        <f t="shared" si="27"/>
        <v>-0.46947156278589003</v>
      </c>
      <c r="Y334" s="25"/>
      <c r="Z334" s="28">
        <f t="shared" si="28"/>
        <v>9.2222222222222232</v>
      </c>
    </row>
    <row r="335" spans="17:26">
      <c r="Q335" s="22"/>
      <c r="R335" s="22"/>
      <c r="S335" s="22"/>
      <c r="T335" s="22"/>
      <c r="U335" s="25">
        <f t="shared" si="29"/>
        <v>333</v>
      </c>
      <c r="V335" s="25">
        <f t="shared" si="25"/>
        <v>9.2500000000000013E-3</v>
      </c>
      <c r="W335" s="25">
        <f t="shared" si="26"/>
        <v>-0.45399049973954619</v>
      </c>
      <c r="X335" s="25">
        <f t="shared" si="27"/>
        <v>-0.45399049973954619</v>
      </c>
      <c r="Y335" s="25"/>
      <c r="Z335" s="28">
        <f t="shared" si="28"/>
        <v>9.25</v>
      </c>
    </row>
    <row r="336" spans="17:26">
      <c r="Q336" s="22"/>
      <c r="R336" s="22"/>
      <c r="S336" s="22"/>
      <c r="T336" s="22"/>
      <c r="U336" s="25">
        <f t="shared" si="29"/>
        <v>334</v>
      </c>
      <c r="V336" s="25">
        <f t="shared" si="25"/>
        <v>9.2777777777777789E-3</v>
      </c>
      <c r="W336" s="25">
        <f t="shared" si="26"/>
        <v>-0.43837114678907702</v>
      </c>
      <c r="X336" s="25">
        <f t="shared" si="27"/>
        <v>-0.43837114678907702</v>
      </c>
      <c r="Y336" s="25"/>
      <c r="Z336" s="28">
        <f t="shared" si="28"/>
        <v>9.2777777777777786</v>
      </c>
    </row>
    <row r="337" spans="17:26">
      <c r="Q337" s="22"/>
      <c r="R337" s="22"/>
      <c r="S337" s="22"/>
      <c r="T337" s="22"/>
      <c r="U337" s="25">
        <f t="shared" si="29"/>
        <v>335</v>
      </c>
      <c r="V337" s="25">
        <f t="shared" si="25"/>
        <v>9.3055555555555565E-3</v>
      </c>
      <c r="W337" s="25">
        <f t="shared" si="26"/>
        <v>-0.42261826174069922</v>
      </c>
      <c r="X337" s="25">
        <f t="shared" si="27"/>
        <v>-0.42261826174069922</v>
      </c>
      <c r="Y337" s="25"/>
      <c r="Z337" s="28">
        <f t="shared" si="28"/>
        <v>9.3055555555555554</v>
      </c>
    </row>
    <row r="338" spans="17:26">
      <c r="Q338" s="22"/>
      <c r="R338" s="22"/>
      <c r="S338" s="22"/>
      <c r="T338" s="22"/>
      <c r="U338" s="25">
        <f t="shared" si="29"/>
        <v>336</v>
      </c>
      <c r="V338" s="25">
        <f t="shared" si="25"/>
        <v>9.3333333333333341E-3</v>
      </c>
      <c r="W338" s="25">
        <f t="shared" si="26"/>
        <v>-0.40673664307579932</v>
      </c>
      <c r="X338" s="25">
        <f t="shared" si="27"/>
        <v>-0.40673664307579932</v>
      </c>
      <c r="Y338" s="25"/>
      <c r="Z338" s="28">
        <f t="shared" si="28"/>
        <v>9.3333333333333339</v>
      </c>
    </row>
    <row r="339" spans="17:26">
      <c r="Q339" s="22"/>
      <c r="R339" s="22"/>
      <c r="S339" s="22"/>
      <c r="T339" s="22"/>
      <c r="U339" s="25">
        <f t="shared" si="29"/>
        <v>337</v>
      </c>
      <c r="V339" s="25">
        <f t="shared" si="25"/>
        <v>9.3611111111111117E-3</v>
      </c>
      <c r="W339" s="25">
        <f t="shared" si="26"/>
        <v>-0.39073112848927305</v>
      </c>
      <c r="X339" s="25">
        <f t="shared" si="27"/>
        <v>-0.39073112848927305</v>
      </c>
      <c r="Y339" s="25"/>
      <c r="Z339" s="28">
        <f t="shared" si="28"/>
        <v>9.3611111111111107</v>
      </c>
    </row>
    <row r="340" spans="17:26">
      <c r="Q340" s="22"/>
      <c r="R340" s="22"/>
      <c r="S340" s="22"/>
      <c r="T340" s="22"/>
      <c r="U340" s="25">
        <f t="shared" si="29"/>
        <v>338</v>
      </c>
      <c r="V340" s="25">
        <f t="shared" si="25"/>
        <v>9.3888888888888893E-3</v>
      </c>
      <c r="W340" s="25">
        <f t="shared" si="26"/>
        <v>-0.37460659341591152</v>
      </c>
      <c r="X340" s="25">
        <f t="shared" si="27"/>
        <v>-0.37460659341591152</v>
      </c>
      <c r="Y340" s="25"/>
      <c r="Z340" s="28">
        <f t="shared" si="28"/>
        <v>9.3888888888888893</v>
      </c>
    </row>
    <row r="341" spans="17:26">
      <c r="Q341" s="22"/>
      <c r="R341" s="22"/>
      <c r="S341" s="22"/>
      <c r="T341" s="22"/>
      <c r="U341" s="25">
        <f t="shared" si="29"/>
        <v>339</v>
      </c>
      <c r="V341" s="25">
        <f t="shared" si="25"/>
        <v>9.4166666666666669E-3</v>
      </c>
      <c r="W341" s="25">
        <f t="shared" si="26"/>
        <v>-0.35836794954529994</v>
      </c>
      <c r="X341" s="25">
        <f t="shared" si="27"/>
        <v>-0.35836794954529994</v>
      </c>
      <c r="Y341" s="25"/>
      <c r="Z341" s="28">
        <f t="shared" si="28"/>
        <v>9.4166666666666661</v>
      </c>
    </row>
    <row r="342" spans="17:26">
      <c r="Q342" s="22"/>
      <c r="R342" s="22"/>
      <c r="S342" s="22"/>
      <c r="T342" s="22"/>
      <c r="U342" s="25">
        <f t="shared" si="29"/>
        <v>340</v>
      </c>
      <c r="V342" s="25">
        <f t="shared" si="25"/>
        <v>9.4444444444444445E-3</v>
      </c>
      <c r="W342" s="25">
        <f t="shared" si="26"/>
        <v>-0.3420201433256686</v>
      </c>
      <c r="X342" s="25">
        <f t="shared" si="27"/>
        <v>-0.3420201433256686</v>
      </c>
      <c r="Y342" s="25"/>
      <c r="Z342" s="28">
        <f t="shared" si="28"/>
        <v>9.4444444444444446</v>
      </c>
    </row>
    <row r="343" spans="17:26">
      <c r="Q343" s="22"/>
      <c r="R343" s="22"/>
      <c r="S343" s="22"/>
      <c r="T343" s="22"/>
      <c r="U343" s="25">
        <f t="shared" si="29"/>
        <v>341</v>
      </c>
      <c r="V343" s="25">
        <f t="shared" si="25"/>
        <v>9.4722222222222222E-3</v>
      </c>
      <c r="W343" s="25">
        <f t="shared" si="26"/>
        <v>-0.3255681544571567</v>
      </c>
      <c r="X343" s="25">
        <f t="shared" si="27"/>
        <v>-0.3255681544571567</v>
      </c>
      <c r="Y343" s="25"/>
      <c r="Z343" s="28">
        <f t="shared" si="28"/>
        <v>9.4722222222222214</v>
      </c>
    </row>
    <row r="344" spans="17:26">
      <c r="Q344" s="22"/>
      <c r="R344" s="22"/>
      <c r="S344" s="22"/>
      <c r="T344" s="22"/>
      <c r="U344" s="25">
        <f t="shared" si="29"/>
        <v>342</v>
      </c>
      <c r="V344" s="25">
        <f t="shared" si="25"/>
        <v>9.4999999999999998E-3</v>
      </c>
      <c r="W344" s="25">
        <f t="shared" si="26"/>
        <v>-0.30901699437494762</v>
      </c>
      <c r="X344" s="25">
        <f t="shared" si="27"/>
        <v>-0.30901699437494762</v>
      </c>
      <c r="Y344" s="25"/>
      <c r="Z344" s="28">
        <f t="shared" si="28"/>
        <v>9.5</v>
      </c>
    </row>
    <row r="345" spans="17:26">
      <c r="Q345" s="22"/>
      <c r="R345" s="22"/>
      <c r="S345" s="22"/>
      <c r="T345" s="22"/>
      <c r="U345" s="25">
        <f t="shared" si="29"/>
        <v>343</v>
      </c>
      <c r="V345" s="25">
        <f t="shared" si="25"/>
        <v>9.5277777777777774E-3</v>
      </c>
      <c r="W345" s="25">
        <f t="shared" si="26"/>
        <v>-0.29237170472273716</v>
      </c>
      <c r="X345" s="25">
        <f t="shared" si="27"/>
        <v>-0.29237170472273716</v>
      </c>
      <c r="Y345" s="25"/>
      <c r="Z345" s="28">
        <f t="shared" si="28"/>
        <v>9.5277777777777768</v>
      </c>
    </row>
    <row r="346" spans="17:26">
      <c r="Q346" s="22"/>
      <c r="R346" s="22"/>
      <c r="S346" s="22"/>
      <c r="T346" s="22"/>
      <c r="U346" s="25">
        <f t="shared" si="29"/>
        <v>344</v>
      </c>
      <c r="V346" s="25">
        <f t="shared" si="25"/>
        <v>9.5555555555555567E-3</v>
      </c>
      <c r="W346" s="25">
        <f t="shared" si="26"/>
        <v>-0.27563735581699811</v>
      </c>
      <c r="X346" s="25">
        <f t="shared" si="27"/>
        <v>-0.27563735581699811</v>
      </c>
      <c r="Y346" s="25"/>
      <c r="Z346" s="28">
        <f t="shared" si="28"/>
        <v>9.5555555555555571</v>
      </c>
    </row>
    <row r="347" spans="17:26">
      <c r="Q347" s="22"/>
      <c r="R347" s="22"/>
      <c r="S347" s="22"/>
      <c r="T347" s="22"/>
      <c r="U347" s="25">
        <f t="shared" si="29"/>
        <v>345</v>
      </c>
      <c r="V347" s="25">
        <f t="shared" si="25"/>
        <v>9.5833333333333343E-3</v>
      </c>
      <c r="W347" s="25">
        <f t="shared" si="26"/>
        <v>-0.25881904510251985</v>
      </c>
      <c r="X347" s="25">
        <f t="shared" si="27"/>
        <v>-0.25881904510251985</v>
      </c>
      <c r="Y347" s="25"/>
      <c r="Z347" s="28">
        <f t="shared" si="28"/>
        <v>9.5833333333333339</v>
      </c>
    </row>
    <row r="348" spans="17:26">
      <c r="Q348" s="22"/>
      <c r="R348" s="22"/>
      <c r="S348" s="22"/>
      <c r="T348" s="22"/>
      <c r="U348" s="25">
        <f t="shared" si="29"/>
        <v>346</v>
      </c>
      <c r="V348" s="25">
        <f t="shared" si="25"/>
        <v>9.6111111111111119E-3</v>
      </c>
      <c r="W348" s="25">
        <f t="shared" si="26"/>
        <v>-0.24192189559966698</v>
      </c>
      <c r="X348" s="25">
        <f t="shared" si="27"/>
        <v>-0.24192189559966698</v>
      </c>
      <c r="Y348" s="25"/>
      <c r="Z348" s="28">
        <f t="shared" si="28"/>
        <v>9.6111111111111107</v>
      </c>
    </row>
    <row r="349" spans="17:26">
      <c r="Q349" s="22"/>
      <c r="R349" s="22"/>
      <c r="S349" s="22"/>
      <c r="T349" s="22"/>
      <c r="U349" s="25">
        <f t="shared" si="29"/>
        <v>347</v>
      </c>
      <c r="V349" s="25">
        <f t="shared" si="25"/>
        <v>9.6388888888888895E-3</v>
      </c>
      <c r="W349" s="25">
        <f t="shared" si="26"/>
        <v>-0.22495105434386445</v>
      </c>
      <c r="X349" s="25">
        <f t="shared" si="27"/>
        <v>-0.22495105434386445</v>
      </c>
      <c r="Y349" s="25"/>
      <c r="Z349" s="28">
        <f t="shared" si="28"/>
        <v>9.6388888888888893</v>
      </c>
    </row>
    <row r="350" spans="17:26">
      <c r="Q350" s="22"/>
      <c r="R350" s="22"/>
      <c r="S350" s="22"/>
      <c r="T350" s="22"/>
      <c r="U350" s="25">
        <f t="shared" si="29"/>
        <v>348</v>
      </c>
      <c r="V350" s="25">
        <f t="shared" si="25"/>
        <v>9.6666666666666672E-3</v>
      </c>
      <c r="W350" s="25">
        <f t="shared" si="26"/>
        <v>-0.20791169081775898</v>
      </c>
      <c r="X350" s="25">
        <f t="shared" si="27"/>
        <v>-0.20791169081775898</v>
      </c>
      <c r="Y350" s="25"/>
      <c r="Z350" s="28">
        <f t="shared" si="28"/>
        <v>9.6666666666666661</v>
      </c>
    </row>
    <row r="351" spans="17:26">
      <c r="Q351" s="22"/>
      <c r="R351" s="22"/>
      <c r="S351" s="22"/>
      <c r="T351" s="22"/>
      <c r="U351" s="25">
        <f t="shared" si="29"/>
        <v>349</v>
      </c>
      <c r="V351" s="25">
        <f t="shared" si="25"/>
        <v>9.6944444444444448E-3</v>
      </c>
      <c r="W351" s="25">
        <f t="shared" si="26"/>
        <v>-0.19080899537654467</v>
      </c>
      <c r="X351" s="25">
        <f t="shared" si="27"/>
        <v>-0.19080899537654467</v>
      </c>
      <c r="Y351" s="25"/>
      <c r="Z351" s="28">
        <f t="shared" si="28"/>
        <v>9.6944444444444446</v>
      </c>
    </row>
    <row r="352" spans="17:26">
      <c r="Q352" s="22"/>
      <c r="R352" s="22"/>
      <c r="S352" s="22"/>
      <c r="T352" s="22"/>
      <c r="U352" s="25">
        <f t="shared" si="29"/>
        <v>350</v>
      </c>
      <c r="V352" s="25">
        <f t="shared" si="25"/>
        <v>9.7222222222222224E-3</v>
      </c>
      <c r="W352" s="25">
        <f t="shared" si="26"/>
        <v>-0.17364817766693039</v>
      </c>
      <c r="X352" s="25">
        <f t="shared" si="27"/>
        <v>-0.17364817766693039</v>
      </c>
      <c r="Y352" s="25"/>
      <c r="Z352" s="28">
        <f t="shared" si="28"/>
        <v>9.7222222222222214</v>
      </c>
    </row>
    <row r="353" spans="17:28">
      <c r="Q353" s="22"/>
      <c r="R353" s="22"/>
      <c r="S353" s="22"/>
      <c r="T353" s="22"/>
      <c r="U353" s="25">
        <f t="shared" si="29"/>
        <v>351</v>
      </c>
      <c r="V353" s="25">
        <f t="shared" si="25"/>
        <v>9.75E-3</v>
      </c>
      <c r="W353" s="25">
        <f t="shared" si="26"/>
        <v>-0.15643446504023112</v>
      </c>
      <c r="X353" s="25">
        <f t="shared" si="27"/>
        <v>-0.15643446504023112</v>
      </c>
      <c r="Y353" s="25"/>
      <c r="Z353" s="28">
        <f t="shared" si="28"/>
        <v>9.75</v>
      </c>
    </row>
    <row r="354" spans="17:28">
      <c r="Q354" s="22"/>
      <c r="R354" s="22"/>
      <c r="S354" s="22"/>
      <c r="T354" s="22"/>
      <c r="U354" s="25">
        <f t="shared" si="29"/>
        <v>352</v>
      </c>
      <c r="V354" s="25">
        <f t="shared" si="25"/>
        <v>9.7777777777777776E-3</v>
      </c>
      <c r="W354" s="25">
        <f t="shared" si="26"/>
        <v>-0.13917310096006588</v>
      </c>
      <c r="X354" s="25">
        <f t="shared" si="27"/>
        <v>-0.13917310096006588</v>
      </c>
      <c r="Y354" s="25"/>
      <c r="Z354" s="28">
        <f t="shared" si="28"/>
        <v>9.7777777777777768</v>
      </c>
    </row>
    <row r="355" spans="17:28">
      <c r="Q355" s="22"/>
      <c r="R355" s="22"/>
      <c r="S355" s="22"/>
      <c r="T355" s="22"/>
      <c r="U355" s="25">
        <f t="shared" si="29"/>
        <v>353</v>
      </c>
      <c r="V355" s="25">
        <f t="shared" si="25"/>
        <v>9.8055555555555552E-3</v>
      </c>
      <c r="W355" s="25">
        <f t="shared" si="26"/>
        <v>-0.12186934340514723</v>
      </c>
      <c r="X355" s="25">
        <f t="shared" si="27"/>
        <v>-0.12186934340514723</v>
      </c>
      <c r="Y355" s="25"/>
      <c r="Z355" s="28">
        <f t="shared" si="28"/>
        <v>9.8055555555555554</v>
      </c>
    </row>
    <row r="356" spans="17:28">
      <c r="Q356" s="22"/>
      <c r="R356" s="22"/>
      <c r="S356" s="22"/>
      <c r="T356" s="22"/>
      <c r="U356" s="25">
        <f t="shared" si="29"/>
        <v>354</v>
      </c>
      <c r="V356" s="25">
        <f t="shared" si="25"/>
        <v>9.8333333333333328E-3</v>
      </c>
      <c r="W356" s="25">
        <f t="shared" si="26"/>
        <v>-0.10452846326765342</v>
      </c>
      <c r="X356" s="25">
        <f t="shared" si="27"/>
        <v>-0.10452846326765342</v>
      </c>
      <c r="Y356" s="25"/>
      <c r="Z356" s="28">
        <f t="shared" si="28"/>
        <v>9.8333333333333321</v>
      </c>
    </row>
    <row r="357" spans="17:28">
      <c r="Q357" s="22"/>
      <c r="R357" s="22"/>
      <c r="S357" s="22"/>
      <c r="T357" s="22"/>
      <c r="U357" s="25">
        <f t="shared" si="29"/>
        <v>355</v>
      </c>
      <c r="V357" s="25">
        <f t="shared" si="25"/>
        <v>9.8611111111111122E-3</v>
      </c>
      <c r="W357" s="25">
        <f t="shared" si="26"/>
        <v>-8.715574274765743E-2</v>
      </c>
      <c r="X357" s="25">
        <f t="shared" si="27"/>
        <v>-8.715574274765743E-2</v>
      </c>
      <c r="Y357" s="25"/>
      <c r="Z357" s="28">
        <f t="shared" si="28"/>
        <v>9.8611111111111125</v>
      </c>
    </row>
    <row r="358" spans="17:28">
      <c r="Q358" s="22"/>
      <c r="R358" s="22"/>
      <c r="S358" s="22"/>
      <c r="T358" s="22"/>
      <c r="U358" s="25">
        <f t="shared" si="29"/>
        <v>356</v>
      </c>
      <c r="V358" s="25">
        <f t="shared" si="25"/>
        <v>9.8888888888888898E-3</v>
      </c>
      <c r="W358" s="25">
        <f t="shared" si="26"/>
        <v>-6.9756473744124761E-2</v>
      </c>
      <c r="X358" s="25">
        <f t="shared" si="27"/>
        <v>-6.9756473744124761E-2</v>
      </c>
      <c r="Y358" s="25"/>
      <c r="Z358" s="28">
        <f t="shared" si="28"/>
        <v>9.8888888888888893</v>
      </c>
    </row>
    <row r="359" spans="17:28">
      <c r="Q359" s="22"/>
      <c r="R359" s="22"/>
      <c r="S359" s="22"/>
      <c r="T359" s="22"/>
      <c r="U359" s="25">
        <f t="shared" si="29"/>
        <v>357</v>
      </c>
      <c r="V359" s="25">
        <f t="shared" si="25"/>
        <v>9.9166666666666674E-3</v>
      </c>
      <c r="W359" s="25">
        <f t="shared" si="26"/>
        <v>-5.2335956242943481E-2</v>
      </c>
      <c r="X359" s="25">
        <f t="shared" si="27"/>
        <v>-5.2335956242943481E-2</v>
      </c>
      <c r="Y359" s="25"/>
      <c r="Z359" s="28">
        <f t="shared" si="28"/>
        <v>9.9166666666666679</v>
      </c>
    </row>
    <row r="360" spans="17:28">
      <c r="Q360" s="22"/>
      <c r="R360" s="22"/>
      <c r="S360" s="22"/>
      <c r="T360" s="22"/>
      <c r="U360" s="25">
        <f t="shared" si="29"/>
        <v>358</v>
      </c>
      <c r="V360" s="25">
        <f t="shared" si="25"/>
        <v>9.944444444444445E-3</v>
      </c>
      <c r="W360" s="25">
        <f t="shared" si="26"/>
        <v>-3.4899496702500823E-2</v>
      </c>
      <c r="X360" s="25">
        <f t="shared" si="27"/>
        <v>-3.4899496702500823E-2</v>
      </c>
      <c r="Y360" s="25"/>
      <c r="Z360" s="28">
        <f t="shared" si="28"/>
        <v>9.9444444444444446</v>
      </c>
    </row>
    <row r="361" spans="17:28">
      <c r="Q361" s="22"/>
      <c r="R361" s="22"/>
      <c r="S361" s="22"/>
      <c r="T361" s="22"/>
      <c r="U361" s="25">
        <f t="shared" si="29"/>
        <v>359</v>
      </c>
      <c r="V361" s="25">
        <f t="shared" si="25"/>
        <v>9.9722222222222226E-3</v>
      </c>
      <c r="W361" s="25">
        <f t="shared" si="26"/>
        <v>-1.745240643728356E-2</v>
      </c>
      <c r="X361" s="25">
        <f t="shared" si="27"/>
        <v>-1.745240643728356E-2</v>
      </c>
      <c r="Y361" s="25"/>
      <c r="Z361" s="28">
        <f t="shared" si="28"/>
        <v>9.9722222222222232</v>
      </c>
    </row>
    <row r="362" spans="17:28">
      <c r="Q362" s="22"/>
      <c r="R362" s="22"/>
      <c r="S362" s="22"/>
      <c r="T362" s="22"/>
      <c r="U362" s="25">
        <f>U361+1</f>
        <v>360</v>
      </c>
      <c r="V362" s="25">
        <f t="shared" si="25"/>
        <v>0.01</v>
      </c>
      <c r="W362" s="25">
        <f t="shared" si="26"/>
        <v>-2.45029690981724E-16</v>
      </c>
      <c r="X362" s="25">
        <f t="shared" si="27"/>
        <v>-2.45029690981724E-16</v>
      </c>
      <c r="Y362" s="25"/>
      <c r="Z362" s="28">
        <f t="shared" si="28"/>
        <v>10</v>
      </c>
    </row>
    <row r="363" spans="17:28">
      <c r="Q363" s="24"/>
      <c r="R363" s="24"/>
      <c r="S363" s="24"/>
      <c r="T363" s="24"/>
      <c r="U363" s="24"/>
      <c r="V363" s="24"/>
      <c r="W363" s="24"/>
      <c r="X363" s="24"/>
      <c r="Y363" s="24"/>
      <c r="Z363" s="24"/>
      <c r="AA363" s="24"/>
      <c r="AB363" s="24"/>
    </row>
  </sheetData>
  <sheetProtection password="F105" sheet="1" objects="1" scenarios="1" selectLockedCells="1"/>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sheetPr codeName="Sheet1"/>
  <dimension ref="A1:AF1095"/>
  <sheetViews>
    <sheetView showGridLines="0" showRowColHeaders="0" zoomScale="75" zoomScaleNormal="75" workbookViewId="0">
      <selection activeCell="C13" sqref="C13"/>
    </sheetView>
  </sheetViews>
  <sheetFormatPr defaultRowHeight="15"/>
  <cols>
    <col min="1" max="1" width="9.140625" style="172"/>
    <col min="2" max="3" width="18.28515625" style="172" customWidth="1"/>
    <col min="4" max="4" width="23.5703125" style="172" customWidth="1"/>
    <col min="5" max="5" width="25" style="172" customWidth="1"/>
    <col min="6" max="6" width="20.7109375" style="179" customWidth="1"/>
    <col min="7" max="7" width="20" style="172" customWidth="1"/>
    <col min="8" max="8" width="14.28515625" style="172" customWidth="1"/>
    <col min="9" max="16" width="9.140625" style="172"/>
    <col min="17" max="17" width="16" style="172" customWidth="1"/>
    <col min="18" max="18" width="15.5703125" style="172" customWidth="1"/>
    <col min="19" max="21" width="15" style="172" customWidth="1"/>
    <col min="22" max="22" width="9.140625" style="172"/>
    <col min="23" max="23" width="24.28515625" style="172" customWidth="1"/>
    <col min="24" max="24" width="16" style="172" customWidth="1"/>
    <col min="25" max="27" width="9.140625" style="172"/>
    <col min="28" max="28" width="10.42578125" style="172" customWidth="1"/>
    <col min="29" max="29" width="10.140625" style="172" customWidth="1"/>
    <col min="30" max="16384" width="9.140625" style="172"/>
  </cols>
  <sheetData>
    <row r="1" spans="1:32" ht="18.75">
      <c r="A1" s="172" t="s">
        <v>0</v>
      </c>
      <c r="F1" s="172"/>
      <c r="I1" s="172" t="s">
        <v>9</v>
      </c>
      <c r="P1" s="173" t="s">
        <v>27</v>
      </c>
      <c r="Q1" s="174" t="s">
        <v>20</v>
      </c>
      <c r="R1" s="175" t="s">
        <v>24</v>
      </c>
      <c r="S1" s="218" t="str">
        <f>IF(Calculator!Z1="feet","pos-feet",IF(Calculator!Z1="meters","pos-meters","--"))</f>
        <v>pos-feet</v>
      </c>
      <c r="T1" s="219"/>
      <c r="U1" s="220"/>
      <c r="V1" s="176" t="s">
        <v>22</v>
      </c>
      <c r="W1" s="174" t="s">
        <v>26</v>
      </c>
      <c r="X1" s="177" t="s">
        <v>77</v>
      </c>
      <c r="AA1" s="172" t="s">
        <v>95</v>
      </c>
      <c r="AB1" s="172" t="s">
        <v>99</v>
      </c>
      <c r="AC1" s="172" t="s">
        <v>103</v>
      </c>
    </row>
    <row r="2" spans="1:32" ht="18.75">
      <c r="A2" s="172" t="s">
        <v>3</v>
      </c>
      <c r="F2" s="172"/>
      <c r="P2" s="173"/>
      <c r="Q2" s="174"/>
      <c r="R2" s="175" t="s">
        <v>28</v>
      </c>
      <c r="S2" s="176" t="s">
        <v>5</v>
      </c>
      <c r="T2" s="176" t="s">
        <v>6</v>
      </c>
      <c r="U2" s="176" t="s">
        <v>19</v>
      </c>
      <c r="V2" s="178" t="s">
        <v>23</v>
      </c>
      <c r="W2" s="174"/>
      <c r="X2" s="177"/>
    </row>
    <row r="3" spans="1:32" ht="18.75">
      <c r="A3" s="172" t="s">
        <v>1</v>
      </c>
      <c r="B3" s="179">
        <f>Calculator!$C$16</f>
        <v>0</v>
      </c>
      <c r="D3" s="172" t="s">
        <v>33</v>
      </c>
      <c r="E3" s="172">
        <f>Calculator!$C$34</f>
        <v>100</v>
      </c>
      <c r="F3" s="172"/>
      <c r="I3" s="172" t="s">
        <v>10</v>
      </c>
      <c r="L3" s="172">
        <f>360/$B$6</f>
        <v>72</v>
      </c>
      <c r="P3" s="173">
        <v>1</v>
      </c>
      <c r="Q3" s="180">
        <v>0</v>
      </c>
      <c r="R3" s="181">
        <f>RADIANS(Calculator!$C22)</f>
        <v>0</v>
      </c>
      <c r="S3" s="182">
        <f>IF(Calculator!$Z$1="feet",Calculator!D22/12,IF(Calculator!$Z$1="meters",Calculator!D22/100,"--"))</f>
        <v>0</v>
      </c>
      <c r="T3" s="182">
        <f>IF(Calculator!$Z$1="feet",Calculator!E22/12,IF(Calculator!$Z$1="meters",Calculator!E22/100,"--"))</f>
        <v>0</v>
      </c>
      <c r="U3" s="182">
        <f>IF(Calculator!$Z$1="feet",Calculator!F22/12,IF(Calculator!$Z$1="meters",Calculator!F22/100,"--"))</f>
        <v>0</v>
      </c>
      <c r="V3" s="183">
        <v>1</v>
      </c>
      <c r="W3" s="184">
        <f>Calculator!H22*(1/1000)</f>
        <v>0</v>
      </c>
      <c r="X3" s="177">
        <f>10^(ABS(Calculator!I22)/20)</f>
        <v>1</v>
      </c>
    </row>
    <row r="4" spans="1:32" ht="18.75">
      <c r="A4" s="172" t="s">
        <v>2</v>
      </c>
      <c r="B4" s="179">
        <f>Calculator!$C$17</f>
        <v>0</v>
      </c>
      <c r="F4" s="172"/>
      <c r="I4" s="172" t="s">
        <v>12</v>
      </c>
      <c r="L4" s="172">
        <f>PI()</f>
        <v>3.1415926535897931</v>
      </c>
      <c r="P4" s="173">
        <v>2</v>
      </c>
      <c r="Q4" s="180">
        <v>0</v>
      </c>
      <c r="R4" s="181">
        <f>RADIANS(Calculator!$C23)</f>
        <v>0</v>
      </c>
      <c r="S4" s="182">
        <f>IF(Calculator!$Z$1="feet",Calculator!D23/12,IF(Calculator!$Z$1="meters",Calculator!D23/100,"--"))</f>
        <v>0</v>
      </c>
      <c r="T4" s="182">
        <f>IF(Calculator!$Z$1="feet",Calculator!E23/12,IF(Calculator!$Z$1="meters",Calculator!E23/100,"--"))</f>
        <v>0</v>
      </c>
      <c r="U4" s="182">
        <f>IF(Calculator!$Z$1="feet",Calculator!F23/12,IF(Calculator!$Z$1="meters",Calculator!F23/100,"--"))</f>
        <v>0</v>
      </c>
      <c r="V4" s="183">
        <v>1</v>
      </c>
      <c r="W4" s="184">
        <f>Calculator!H23*(1/1000)</f>
        <v>0</v>
      </c>
      <c r="X4" s="177">
        <f>10^(ABS(Calculator!I23)/20)</f>
        <v>1</v>
      </c>
    </row>
    <row r="5" spans="1:32" ht="18.75">
      <c r="A5" s="172" t="s">
        <v>4</v>
      </c>
      <c r="B5" s="179">
        <f>Calculator!$C$15</f>
        <v>40</v>
      </c>
      <c r="F5" s="172"/>
      <c r="P5" s="173">
        <v>3</v>
      </c>
      <c r="Q5" s="180">
        <v>0</v>
      </c>
      <c r="R5" s="181">
        <f>RADIANS(Calculator!$C24)</f>
        <v>0</v>
      </c>
      <c r="S5" s="182">
        <f>IF(Calculator!$Z$1="feet",Calculator!D24/12,IF(Calculator!$Z$1="meters",Calculator!D24/100,"--"))</f>
        <v>0</v>
      </c>
      <c r="T5" s="182">
        <f>IF(Calculator!$Z$1="feet",Calculator!E24/12,IF(Calculator!$Z$1="meters",Calculator!E24/100,"--"))</f>
        <v>0</v>
      </c>
      <c r="U5" s="182">
        <f>IF(Calculator!$Z$1="feet",Calculator!F24/12,IF(Calculator!$Z$1="meters",Calculator!F24/100,"--"))</f>
        <v>0</v>
      </c>
      <c r="V5" s="183">
        <v>1</v>
      </c>
      <c r="W5" s="184">
        <f>Calculator!H24*(1/1000)</f>
        <v>0</v>
      </c>
      <c r="X5" s="177">
        <f>10^(ABS(Calculator!I24)/20)</f>
        <v>1</v>
      </c>
    </row>
    <row r="6" spans="1:32" ht="18.75">
      <c r="A6" s="172" t="s">
        <v>7</v>
      </c>
      <c r="B6" s="179">
        <f>Calculator!$Z$2</f>
        <v>5</v>
      </c>
      <c r="C6" s="172" t="s">
        <v>11</v>
      </c>
      <c r="F6" s="172"/>
      <c r="P6" s="173">
        <v>4</v>
      </c>
      <c r="Q6" s="180">
        <v>0</v>
      </c>
      <c r="R6" s="181">
        <f>RADIANS(Calculator!$C25)</f>
        <v>0</v>
      </c>
      <c r="S6" s="182">
        <f>IF(Calculator!$Z$1="feet",Calculator!D25/12,IF(Calculator!$Z$1="meters",Calculator!D25/100,"--"))</f>
        <v>0</v>
      </c>
      <c r="T6" s="182">
        <f>IF(Calculator!$Z$1="feet",Calculator!E25/12,IF(Calculator!$Z$1="meters",Calculator!E25/100,"--"))</f>
        <v>0</v>
      </c>
      <c r="U6" s="182">
        <f>IF(Calculator!$Z$1="feet",Calculator!F25/12,IF(Calculator!$Z$1="meters",Calculator!F25/100,"--"))</f>
        <v>0</v>
      </c>
      <c r="V6" s="183">
        <v>1</v>
      </c>
      <c r="W6" s="184">
        <f>Calculator!H25*(1/1000)</f>
        <v>0</v>
      </c>
      <c r="X6" s="177">
        <f>10^(ABS(Calculator!I25)/20)</f>
        <v>1</v>
      </c>
    </row>
    <row r="7" spans="1:32" ht="18.75">
      <c r="A7" s="172" t="s">
        <v>30</v>
      </c>
      <c r="B7" s="179">
        <f>Calculator!$C$18</f>
        <v>0</v>
      </c>
      <c r="F7" s="172"/>
      <c r="P7" s="173">
        <v>5</v>
      </c>
      <c r="Q7" s="180">
        <v>0</v>
      </c>
      <c r="R7" s="181">
        <f>RADIANS(Calculator!$C26)</f>
        <v>0</v>
      </c>
      <c r="S7" s="182">
        <f>IF(Calculator!$Z$1="feet",Calculator!D26/12,IF(Calculator!$Z$1="meters",Calculator!D26/100,"--"))</f>
        <v>0</v>
      </c>
      <c r="T7" s="182">
        <f>IF(Calculator!$Z$1="feet",Calculator!E26/12,IF(Calculator!$Z$1="meters",Calculator!E26/100,"--"))</f>
        <v>0</v>
      </c>
      <c r="U7" s="182">
        <f>IF(Calculator!$Z$1="feet",Calculator!F26/12,IF(Calculator!$Z$1="meters",Calculator!F26/100,"--"))</f>
        <v>0</v>
      </c>
      <c r="V7" s="183">
        <v>1</v>
      </c>
      <c r="W7" s="184">
        <f>Calculator!H26*(1/1000)</f>
        <v>0</v>
      </c>
      <c r="X7" s="177">
        <f>10^(ABS(Calculator!I26)/20)</f>
        <v>1</v>
      </c>
    </row>
    <row r="8" spans="1:32" ht="18.75">
      <c r="A8" s="172" t="s">
        <v>31</v>
      </c>
      <c r="B8" s="185">
        <f>Calculator!C14</f>
        <v>1128.116267261491</v>
      </c>
      <c r="F8" s="172"/>
      <c r="P8" s="173">
        <v>6</v>
      </c>
      <c r="Q8" s="180">
        <v>0</v>
      </c>
      <c r="R8" s="181">
        <f>RADIANS(Calculator!$C27)</f>
        <v>0</v>
      </c>
      <c r="S8" s="182">
        <f>IF(Calculator!$Z$1="feet",Calculator!D27/12,IF(Calculator!$Z$1="meters",Calculator!D27/100,"--"))</f>
        <v>0</v>
      </c>
      <c r="T8" s="182">
        <f>IF(Calculator!$Z$1="feet",Calculator!E27/12,IF(Calculator!$Z$1="meters",Calculator!E27/100,"--"))</f>
        <v>0</v>
      </c>
      <c r="U8" s="182">
        <f>IF(Calculator!$Z$1="feet",Calculator!F27/12,IF(Calculator!$Z$1="meters",Calculator!F27/100,"--"))</f>
        <v>0</v>
      </c>
      <c r="V8" s="183">
        <v>1</v>
      </c>
      <c r="W8" s="184">
        <f>Calculator!H27*(1/1000)</f>
        <v>0</v>
      </c>
      <c r="X8" s="177">
        <f>10^(ABS(Calculator!I27)/20)</f>
        <v>1</v>
      </c>
    </row>
    <row r="9" spans="1:32" ht="18.75">
      <c r="A9" s="172" t="s">
        <v>8</v>
      </c>
      <c r="F9" s="172"/>
      <c r="P9" s="173">
        <v>7</v>
      </c>
      <c r="Q9" s="180">
        <v>0</v>
      </c>
      <c r="R9" s="181">
        <f>RADIANS(Calculator!$C28)</f>
        <v>0</v>
      </c>
      <c r="S9" s="182">
        <f>IF(Calculator!$Z$1="feet",Calculator!D28/12,IF(Calculator!$Z$1="meters",Calculator!D28/100,"--"))</f>
        <v>0</v>
      </c>
      <c r="T9" s="182">
        <f>IF(Calculator!$Z$1="feet",Calculator!E28/12,IF(Calculator!$Z$1="meters",Calculator!E28/100,"--"))</f>
        <v>0</v>
      </c>
      <c r="U9" s="182">
        <f>IF(Calculator!$Z$1="feet",Calculator!F28/12,IF(Calculator!$Z$1="meters",Calculator!F28/100,"--"))</f>
        <v>0</v>
      </c>
      <c r="V9" s="183">
        <v>1</v>
      </c>
      <c r="W9" s="184">
        <f>Calculator!H28*(1/1000)</f>
        <v>0</v>
      </c>
      <c r="X9" s="177">
        <f>10^(ABS(Calculator!I28)/20)</f>
        <v>1</v>
      </c>
    </row>
    <row r="10" spans="1:32" ht="18.75">
      <c r="A10" s="172" t="s">
        <v>7</v>
      </c>
      <c r="B10" s="172" t="s">
        <v>5</v>
      </c>
      <c r="C10" s="172" t="s">
        <v>6</v>
      </c>
      <c r="D10" s="172" t="s">
        <v>19</v>
      </c>
      <c r="E10" s="172" t="s">
        <v>34</v>
      </c>
      <c r="F10" s="172" t="s">
        <v>45</v>
      </c>
      <c r="G10" s="172" t="s">
        <v>46</v>
      </c>
      <c r="H10" s="186" t="s">
        <v>96</v>
      </c>
      <c r="I10" s="187" t="s">
        <v>51</v>
      </c>
      <c r="J10" s="187" t="s">
        <v>53</v>
      </c>
      <c r="K10" s="187" t="s">
        <v>52</v>
      </c>
      <c r="L10" s="187" t="s">
        <v>54</v>
      </c>
      <c r="M10" s="187" t="s">
        <v>55</v>
      </c>
      <c r="N10" s="187" t="s">
        <v>56</v>
      </c>
      <c r="P10" s="173">
        <v>8</v>
      </c>
      <c r="Q10" s="180">
        <v>0</v>
      </c>
      <c r="R10" s="181">
        <f>RADIANS(Calculator!$C29)</f>
        <v>0</v>
      </c>
      <c r="S10" s="182">
        <f>IF(Calculator!$Z$1="feet",Calculator!D29/12,IF(Calculator!$Z$1="meters",Calculator!D29/100,"--"))</f>
        <v>0</v>
      </c>
      <c r="T10" s="182">
        <f>IF(Calculator!$Z$1="feet",Calculator!E29/12,IF(Calculator!$Z$1="meters",Calculator!E29/100,"--"))</f>
        <v>0</v>
      </c>
      <c r="U10" s="182">
        <f>IF(Calculator!$Z$1="feet",Calculator!F29/12,IF(Calculator!$Z$1="meters",Calculator!F29/100,"--"))</f>
        <v>0</v>
      </c>
      <c r="V10" s="183">
        <v>1</v>
      </c>
      <c r="W10" s="184">
        <f>Calculator!H29*(1/1000)</f>
        <v>0</v>
      </c>
      <c r="X10" s="177">
        <f>10^(ABS(Calculator!I29)/20)</f>
        <v>1</v>
      </c>
      <c r="AF10" s="172" t="s">
        <v>201</v>
      </c>
    </row>
    <row r="11" spans="1:32" ht="18.75">
      <c r="B11" s="188"/>
      <c r="C11" s="188"/>
      <c r="L11" s="172" t="e">
        <f>AVERAGE(I11:K11)</f>
        <v>#DIV/0!</v>
      </c>
      <c r="M11" s="172" t="e">
        <f>L11^2</f>
        <v>#DIV/0!</v>
      </c>
      <c r="N11" s="172" t="e">
        <f>IF(M11&lt;&gt;0,5*LOG10(M11),-1000)</f>
        <v>#DIV/0!</v>
      </c>
      <c r="P11" s="173">
        <v>9</v>
      </c>
      <c r="Q11" s="180">
        <v>0</v>
      </c>
      <c r="R11" s="181">
        <f>RADIANS(Calculator!$C30)</f>
        <v>0</v>
      </c>
      <c r="S11" s="182">
        <f>IF(Calculator!$Z$1="feet",Calculator!D30/12,IF(Calculator!$Z$1="meters",Calculator!D30/100,"--"))</f>
        <v>0</v>
      </c>
      <c r="T11" s="182">
        <f>IF(Calculator!$Z$1="feet",Calculator!E30/12,IF(Calculator!$Z$1="meters",Calculator!E30/100,"--"))</f>
        <v>0</v>
      </c>
      <c r="U11" s="182">
        <f>IF(Calculator!$Z$1="feet",Calculator!F30/12,IF(Calculator!$Z$1="meters",Calculator!F30/100,"--"))</f>
        <v>0</v>
      </c>
      <c r="V11" s="183">
        <v>1</v>
      </c>
      <c r="W11" s="184">
        <f>Calculator!H30*(1/1000)</f>
        <v>0</v>
      </c>
      <c r="X11" s="177">
        <f>10^(ABS(Calculator!I30)/20)</f>
        <v>1</v>
      </c>
    </row>
    <row r="12" spans="1:32" ht="18.75">
      <c r="B12" s="188"/>
      <c r="C12" s="188"/>
      <c r="L12" s="172" t="e">
        <f t="shared" ref="L12:L75" si="0">AVERAGE(I12:K12)</f>
        <v>#DIV/0!</v>
      </c>
      <c r="M12" s="172" t="e">
        <f t="shared" ref="M12:M75" si="1">L12^2</f>
        <v>#DIV/0!</v>
      </c>
      <c r="N12" s="172" t="e">
        <f t="shared" ref="N12:N75" si="2">IF(M12&lt;&gt;0,5*LOG10(M12),-1000)</f>
        <v>#DIV/0!</v>
      </c>
      <c r="P12" s="173">
        <v>10</v>
      </c>
      <c r="Q12" s="180">
        <v>0</v>
      </c>
      <c r="R12" s="181">
        <f>RADIANS(Calculator!$C31)</f>
        <v>0</v>
      </c>
      <c r="S12" s="182">
        <f>IF(Calculator!$Z$1="feet",Calculator!D31/12,IF(Calculator!$Z$1="meters",Calculator!D31/100,"--"))</f>
        <v>0</v>
      </c>
      <c r="T12" s="182">
        <f>IF(Calculator!$Z$1="feet",Calculator!E31/12,IF(Calculator!$Z$1="meters",Calculator!E31/100,"--"))</f>
        <v>0</v>
      </c>
      <c r="U12" s="182">
        <f>IF(Calculator!$Z$1="feet",Calculator!F31/12,IF(Calculator!$Z$1="meters",Calculator!F31/100,"--"))</f>
        <v>0</v>
      </c>
      <c r="V12" s="183">
        <v>1</v>
      </c>
      <c r="W12" s="184">
        <f>Calculator!H31*(1/1000)</f>
        <v>0</v>
      </c>
      <c r="X12" s="177">
        <f>10^(ABS(Calculator!I31)/20)</f>
        <v>1</v>
      </c>
    </row>
    <row r="13" spans="1:32">
      <c r="B13" s="188"/>
      <c r="C13" s="188"/>
      <c r="L13" s="172" t="e">
        <f t="shared" si="0"/>
        <v>#DIV/0!</v>
      </c>
      <c r="M13" s="172" t="e">
        <f t="shared" si="1"/>
        <v>#DIV/0!</v>
      </c>
      <c r="N13" s="172" t="e">
        <f t="shared" si="2"/>
        <v>#DIV/0!</v>
      </c>
    </row>
    <row r="14" spans="1:32">
      <c r="B14" s="188"/>
      <c r="C14" s="188"/>
      <c r="L14" s="172" t="e">
        <f t="shared" si="0"/>
        <v>#DIV/0!</v>
      </c>
      <c r="M14" s="172" t="e">
        <f t="shared" si="1"/>
        <v>#DIV/0!</v>
      </c>
      <c r="N14" s="172" t="e">
        <f t="shared" si="2"/>
        <v>#DIV/0!</v>
      </c>
    </row>
    <row r="15" spans="1:32">
      <c r="B15" s="188"/>
      <c r="C15" s="188"/>
      <c r="L15" s="172" t="e">
        <f t="shared" si="0"/>
        <v>#DIV/0!</v>
      </c>
      <c r="M15" s="172" t="e">
        <f t="shared" si="1"/>
        <v>#DIV/0!</v>
      </c>
      <c r="N15" s="172" t="e">
        <f t="shared" si="2"/>
        <v>#DIV/0!</v>
      </c>
    </row>
    <row r="16" spans="1:32">
      <c r="B16" s="188"/>
      <c r="C16" s="188"/>
      <c r="L16" s="172" t="e">
        <f t="shared" si="0"/>
        <v>#DIV/0!</v>
      </c>
      <c r="M16" s="172" t="e">
        <f t="shared" si="1"/>
        <v>#DIV/0!</v>
      </c>
      <c r="N16" s="172" t="e">
        <f t="shared" si="2"/>
        <v>#DIV/0!</v>
      </c>
    </row>
    <row r="17" spans="2:14">
      <c r="B17" s="188"/>
      <c r="C17" s="188"/>
      <c r="L17" s="172" t="e">
        <f t="shared" si="0"/>
        <v>#DIV/0!</v>
      </c>
      <c r="M17" s="172" t="e">
        <f t="shared" si="1"/>
        <v>#DIV/0!</v>
      </c>
      <c r="N17" s="172" t="e">
        <f t="shared" si="2"/>
        <v>#DIV/0!</v>
      </c>
    </row>
    <row r="18" spans="2:14">
      <c r="B18" s="188"/>
      <c r="C18" s="188"/>
      <c r="L18" s="172" t="e">
        <f t="shared" si="0"/>
        <v>#DIV/0!</v>
      </c>
      <c r="M18" s="172" t="e">
        <f t="shared" si="1"/>
        <v>#DIV/0!</v>
      </c>
      <c r="N18" s="172" t="e">
        <f t="shared" si="2"/>
        <v>#DIV/0!</v>
      </c>
    </row>
    <row r="19" spans="2:14">
      <c r="B19" s="188"/>
      <c r="C19" s="188"/>
      <c r="L19" s="172" t="e">
        <f t="shared" si="0"/>
        <v>#DIV/0!</v>
      </c>
      <c r="M19" s="172" t="e">
        <f t="shared" si="1"/>
        <v>#DIV/0!</v>
      </c>
      <c r="N19" s="172" t="e">
        <f t="shared" si="2"/>
        <v>#DIV/0!</v>
      </c>
    </row>
    <row r="20" spans="2:14">
      <c r="B20" s="188"/>
      <c r="C20" s="188"/>
      <c r="L20" s="172" t="e">
        <f t="shared" si="0"/>
        <v>#DIV/0!</v>
      </c>
      <c r="M20" s="172" t="e">
        <f t="shared" si="1"/>
        <v>#DIV/0!</v>
      </c>
      <c r="N20" s="172" t="e">
        <f t="shared" si="2"/>
        <v>#DIV/0!</v>
      </c>
    </row>
    <row r="21" spans="2:14">
      <c r="B21" s="188"/>
      <c r="C21" s="188"/>
      <c r="L21" s="172" t="e">
        <f t="shared" si="0"/>
        <v>#DIV/0!</v>
      </c>
      <c r="M21" s="172" t="e">
        <f t="shared" si="1"/>
        <v>#DIV/0!</v>
      </c>
      <c r="N21" s="172" t="e">
        <f t="shared" si="2"/>
        <v>#DIV/0!</v>
      </c>
    </row>
    <row r="22" spans="2:14">
      <c r="B22" s="188"/>
      <c r="C22" s="188"/>
      <c r="L22" s="172" t="e">
        <f t="shared" si="0"/>
        <v>#DIV/0!</v>
      </c>
      <c r="M22" s="172" t="e">
        <f t="shared" si="1"/>
        <v>#DIV/0!</v>
      </c>
      <c r="N22" s="172" t="e">
        <f t="shared" si="2"/>
        <v>#DIV/0!</v>
      </c>
    </row>
    <row r="23" spans="2:14">
      <c r="B23" s="188"/>
      <c r="C23" s="188"/>
      <c r="L23" s="172" t="e">
        <f t="shared" si="0"/>
        <v>#DIV/0!</v>
      </c>
      <c r="M23" s="172" t="e">
        <f t="shared" si="1"/>
        <v>#DIV/0!</v>
      </c>
      <c r="N23" s="172" t="e">
        <f t="shared" si="2"/>
        <v>#DIV/0!</v>
      </c>
    </row>
    <row r="24" spans="2:14">
      <c r="B24" s="188"/>
      <c r="C24" s="188"/>
      <c r="L24" s="172" t="e">
        <f t="shared" si="0"/>
        <v>#DIV/0!</v>
      </c>
      <c r="M24" s="172" t="e">
        <f t="shared" si="1"/>
        <v>#DIV/0!</v>
      </c>
      <c r="N24" s="172" t="e">
        <f t="shared" si="2"/>
        <v>#DIV/0!</v>
      </c>
    </row>
    <row r="25" spans="2:14">
      <c r="B25" s="188"/>
      <c r="C25" s="188"/>
      <c r="L25" s="172" t="e">
        <f t="shared" si="0"/>
        <v>#DIV/0!</v>
      </c>
      <c r="M25" s="172" t="e">
        <f t="shared" si="1"/>
        <v>#DIV/0!</v>
      </c>
      <c r="N25" s="172" t="e">
        <f t="shared" si="2"/>
        <v>#DIV/0!</v>
      </c>
    </row>
    <row r="26" spans="2:14">
      <c r="B26" s="188"/>
      <c r="C26" s="188"/>
      <c r="L26" s="172" t="e">
        <f t="shared" si="0"/>
        <v>#DIV/0!</v>
      </c>
      <c r="M26" s="172" t="e">
        <f t="shared" si="1"/>
        <v>#DIV/0!</v>
      </c>
      <c r="N26" s="172" t="e">
        <f t="shared" si="2"/>
        <v>#DIV/0!</v>
      </c>
    </row>
    <row r="27" spans="2:14">
      <c r="B27" s="188"/>
      <c r="C27" s="188"/>
      <c r="L27" s="172" t="e">
        <f t="shared" si="0"/>
        <v>#DIV/0!</v>
      </c>
      <c r="M27" s="172" t="e">
        <f t="shared" si="1"/>
        <v>#DIV/0!</v>
      </c>
      <c r="N27" s="172" t="e">
        <f t="shared" si="2"/>
        <v>#DIV/0!</v>
      </c>
    </row>
    <row r="28" spans="2:14">
      <c r="B28" s="188"/>
      <c r="C28" s="188"/>
      <c r="L28" s="172" t="e">
        <f t="shared" si="0"/>
        <v>#DIV/0!</v>
      </c>
      <c r="M28" s="172" t="e">
        <f t="shared" si="1"/>
        <v>#DIV/0!</v>
      </c>
      <c r="N28" s="172" t="e">
        <f t="shared" si="2"/>
        <v>#DIV/0!</v>
      </c>
    </row>
    <row r="29" spans="2:14">
      <c r="B29" s="188"/>
      <c r="C29" s="188"/>
      <c r="L29" s="172" t="e">
        <f t="shared" si="0"/>
        <v>#DIV/0!</v>
      </c>
      <c r="M29" s="172" t="e">
        <f t="shared" si="1"/>
        <v>#DIV/0!</v>
      </c>
      <c r="N29" s="172" t="e">
        <f t="shared" si="2"/>
        <v>#DIV/0!</v>
      </c>
    </row>
    <row r="30" spans="2:14">
      <c r="B30" s="188"/>
      <c r="C30" s="188"/>
      <c r="L30" s="172" t="e">
        <f t="shared" si="0"/>
        <v>#DIV/0!</v>
      </c>
      <c r="M30" s="172" t="e">
        <f t="shared" si="1"/>
        <v>#DIV/0!</v>
      </c>
      <c r="N30" s="172" t="e">
        <f t="shared" si="2"/>
        <v>#DIV/0!</v>
      </c>
    </row>
    <row r="31" spans="2:14">
      <c r="B31" s="188"/>
      <c r="C31" s="188"/>
      <c r="L31" s="172" t="e">
        <f t="shared" si="0"/>
        <v>#DIV/0!</v>
      </c>
      <c r="M31" s="172" t="e">
        <f t="shared" si="1"/>
        <v>#DIV/0!</v>
      </c>
      <c r="N31" s="172" t="e">
        <f t="shared" si="2"/>
        <v>#DIV/0!</v>
      </c>
    </row>
    <row r="32" spans="2:14">
      <c r="B32" s="188"/>
      <c r="C32" s="188"/>
      <c r="L32" s="172" t="e">
        <f t="shared" si="0"/>
        <v>#DIV/0!</v>
      </c>
      <c r="M32" s="172" t="e">
        <f t="shared" si="1"/>
        <v>#DIV/0!</v>
      </c>
      <c r="N32" s="172" t="e">
        <f t="shared" si="2"/>
        <v>#DIV/0!</v>
      </c>
    </row>
    <row r="33" spans="2:14">
      <c r="B33" s="188"/>
      <c r="C33" s="188"/>
      <c r="L33" s="172" t="e">
        <f t="shared" si="0"/>
        <v>#DIV/0!</v>
      </c>
      <c r="M33" s="172" t="e">
        <f t="shared" si="1"/>
        <v>#DIV/0!</v>
      </c>
      <c r="N33" s="172" t="e">
        <f t="shared" si="2"/>
        <v>#DIV/0!</v>
      </c>
    </row>
    <row r="34" spans="2:14">
      <c r="B34" s="188"/>
      <c r="C34" s="188"/>
      <c r="L34" s="172" t="e">
        <f t="shared" si="0"/>
        <v>#DIV/0!</v>
      </c>
      <c r="M34" s="172" t="e">
        <f t="shared" si="1"/>
        <v>#DIV/0!</v>
      </c>
      <c r="N34" s="172" t="e">
        <f t="shared" si="2"/>
        <v>#DIV/0!</v>
      </c>
    </row>
    <row r="35" spans="2:14">
      <c r="B35" s="188"/>
      <c r="C35" s="188"/>
      <c r="L35" s="172" t="e">
        <f t="shared" si="0"/>
        <v>#DIV/0!</v>
      </c>
      <c r="M35" s="172" t="e">
        <f t="shared" si="1"/>
        <v>#DIV/0!</v>
      </c>
      <c r="N35" s="172" t="e">
        <f t="shared" si="2"/>
        <v>#DIV/0!</v>
      </c>
    </row>
    <row r="36" spans="2:14">
      <c r="B36" s="188"/>
      <c r="C36" s="188"/>
      <c r="L36" s="172" t="e">
        <f t="shared" si="0"/>
        <v>#DIV/0!</v>
      </c>
      <c r="M36" s="172" t="e">
        <f t="shared" si="1"/>
        <v>#DIV/0!</v>
      </c>
      <c r="N36" s="172" t="e">
        <f t="shared" si="2"/>
        <v>#DIV/0!</v>
      </c>
    </row>
    <row r="37" spans="2:14">
      <c r="B37" s="188"/>
      <c r="C37" s="188"/>
      <c r="L37" s="172" t="e">
        <f t="shared" si="0"/>
        <v>#DIV/0!</v>
      </c>
      <c r="M37" s="172" t="e">
        <f t="shared" si="1"/>
        <v>#DIV/0!</v>
      </c>
      <c r="N37" s="172" t="e">
        <f t="shared" si="2"/>
        <v>#DIV/0!</v>
      </c>
    </row>
    <row r="38" spans="2:14">
      <c r="B38" s="188"/>
      <c r="C38" s="188"/>
      <c r="L38" s="172" t="e">
        <f t="shared" si="0"/>
        <v>#DIV/0!</v>
      </c>
      <c r="M38" s="172" t="e">
        <f t="shared" si="1"/>
        <v>#DIV/0!</v>
      </c>
      <c r="N38" s="172" t="e">
        <f t="shared" si="2"/>
        <v>#DIV/0!</v>
      </c>
    </row>
    <row r="39" spans="2:14">
      <c r="B39" s="188"/>
      <c r="C39" s="188"/>
      <c r="L39" s="172" t="e">
        <f t="shared" si="0"/>
        <v>#DIV/0!</v>
      </c>
      <c r="M39" s="172" t="e">
        <f t="shared" si="1"/>
        <v>#DIV/0!</v>
      </c>
      <c r="N39" s="172" t="e">
        <f t="shared" si="2"/>
        <v>#DIV/0!</v>
      </c>
    </row>
    <row r="40" spans="2:14">
      <c r="B40" s="188"/>
      <c r="C40" s="188"/>
      <c r="L40" s="172" t="e">
        <f t="shared" si="0"/>
        <v>#DIV/0!</v>
      </c>
      <c r="M40" s="172" t="e">
        <f t="shared" si="1"/>
        <v>#DIV/0!</v>
      </c>
      <c r="N40" s="172" t="e">
        <f t="shared" si="2"/>
        <v>#DIV/0!</v>
      </c>
    </row>
    <row r="41" spans="2:14">
      <c r="B41" s="188"/>
      <c r="C41" s="188"/>
      <c r="L41" s="172" t="e">
        <f t="shared" si="0"/>
        <v>#DIV/0!</v>
      </c>
      <c r="M41" s="172" t="e">
        <f t="shared" si="1"/>
        <v>#DIV/0!</v>
      </c>
      <c r="N41" s="172" t="e">
        <f t="shared" si="2"/>
        <v>#DIV/0!</v>
      </c>
    </row>
    <row r="42" spans="2:14">
      <c r="B42" s="188"/>
      <c r="C42" s="188"/>
      <c r="L42" s="172" t="e">
        <f t="shared" si="0"/>
        <v>#DIV/0!</v>
      </c>
      <c r="M42" s="172" t="e">
        <f t="shared" si="1"/>
        <v>#DIV/0!</v>
      </c>
      <c r="N42" s="172" t="e">
        <f t="shared" si="2"/>
        <v>#DIV/0!</v>
      </c>
    </row>
    <row r="43" spans="2:14">
      <c r="B43" s="188"/>
      <c r="C43" s="188"/>
      <c r="L43" s="172" t="e">
        <f t="shared" si="0"/>
        <v>#DIV/0!</v>
      </c>
      <c r="M43" s="172" t="e">
        <f t="shared" si="1"/>
        <v>#DIV/0!</v>
      </c>
      <c r="N43" s="172" t="e">
        <f t="shared" si="2"/>
        <v>#DIV/0!</v>
      </c>
    </row>
    <row r="44" spans="2:14">
      <c r="B44" s="188"/>
      <c r="C44" s="188"/>
      <c r="L44" s="172" t="e">
        <f t="shared" si="0"/>
        <v>#DIV/0!</v>
      </c>
      <c r="M44" s="172" t="e">
        <f t="shared" si="1"/>
        <v>#DIV/0!</v>
      </c>
      <c r="N44" s="172" t="e">
        <f t="shared" si="2"/>
        <v>#DIV/0!</v>
      </c>
    </row>
    <row r="45" spans="2:14">
      <c r="B45" s="188"/>
      <c r="C45" s="188"/>
      <c r="L45" s="172" t="e">
        <f t="shared" si="0"/>
        <v>#DIV/0!</v>
      </c>
      <c r="M45" s="172" t="e">
        <f t="shared" si="1"/>
        <v>#DIV/0!</v>
      </c>
      <c r="N45" s="172" t="e">
        <f t="shared" si="2"/>
        <v>#DIV/0!</v>
      </c>
    </row>
    <row r="46" spans="2:14">
      <c r="B46" s="188"/>
      <c r="C46" s="188"/>
      <c r="L46" s="172" t="e">
        <f t="shared" si="0"/>
        <v>#DIV/0!</v>
      </c>
      <c r="M46" s="172" t="e">
        <f t="shared" si="1"/>
        <v>#DIV/0!</v>
      </c>
      <c r="N46" s="172" t="e">
        <f t="shared" si="2"/>
        <v>#DIV/0!</v>
      </c>
    </row>
    <row r="47" spans="2:14">
      <c r="B47" s="188"/>
      <c r="C47" s="188"/>
      <c r="L47" s="172" t="e">
        <f t="shared" si="0"/>
        <v>#DIV/0!</v>
      </c>
      <c r="M47" s="172" t="e">
        <f t="shared" si="1"/>
        <v>#DIV/0!</v>
      </c>
      <c r="N47" s="172" t="e">
        <f t="shared" si="2"/>
        <v>#DIV/0!</v>
      </c>
    </row>
    <row r="48" spans="2:14">
      <c r="B48" s="188"/>
      <c r="C48" s="188"/>
      <c r="L48" s="172" t="e">
        <f t="shared" si="0"/>
        <v>#DIV/0!</v>
      </c>
      <c r="M48" s="172" t="e">
        <f t="shared" si="1"/>
        <v>#DIV/0!</v>
      </c>
      <c r="N48" s="172" t="e">
        <f t="shared" si="2"/>
        <v>#DIV/0!</v>
      </c>
    </row>
    <row r="49" spans="2:14">
      <c r="B49" s="188"/>
      <c r="C49" s="188"/>
      <c r="L49" s="172" t="e">
        <f t="shared" si="0"/>
        <v>#DIV/0!</v>
      </c>
      <c r="M49" s="172" t="e">
        <f t="shared" si="1"/>
        <v>#DIV/0!</v>
      </c>
      <c r="N49" s="172" t="e">
        <f t="shared" si="2"/>
        <v>#DIV/0!</v>
      </c>
    </row>
    <row r="50" spans="2:14">
      <c r="B50" s="188"/>
      <c r="C50" s="188"/>
      <c r="L50" s="172" t="e">
        <f t="shared" si="0"/>
        <v>#DIV/0!</v>
      </c>
      <c r="M50" s="172" t="e">
        <f t="shared" si="1"/>
        <v>#DIV/0!</v>
      </c>
      <c r="N50" s="172" t="e">
        <f t="shared" si="2"/>
        <v>#DIV/0!</v>
      </c>
    </row>
    <row r="51" spans="2:14">
      <c r="B51" s="188"/>
      <c r="C51" s="188"/>
      <c r="L51" s="172" t="e">
        <f t="shared" si="0"/>
        <v>#DIV/0!</v>
      </c>
      <c r="M51" s="172" t="e">
        <f t="shared" si="1"/>
        <v>#DIV/0!</v>
      </c>
      <c r="N51" s="172" t="e">
        <f t="shared" si="2"/>
        <v>#DIV/0!</v>
      </c>
    </row>
    <row r="52" spans="2:14">
      <c r="B52" s="188"/>
      <c r="C52" s="188"/>
      <c r="L52" s="172" t="e">
        <f t="shared" si="0"/>
        <v>#DIV/0!</v>
      </c>
      <c r="M52" s="172" t="e">
        <f t="shared" si="1"/>
        <v>#DIV/0!</v>
      </c>
      <c r="N52" s="172" t="e">
        <f t="shared" si="2"/>
        <v>#DIV/0!</v>
      </c>
    </row>
    <row r="53" spans="2:14">
      <c r="B53" s="188"/>
      <c r="C53" s="188"/>
      <c r="L53" s="172" t="e">
        <f t="shared" si="0"/>
        <v>#DIV/0!</v>
      </c>
      <c r="M53" s="172" t="e">
        <f t="shared" si="1"/>
        <v>#DIV/0!</v>
      </c>
      <c r="N53" s="172" t="e">
        <f t="shared" si="2"/>
        <v>#DIV/0!</v>
      </c>
    </row>
    <row r="54" spans="2:14">
      <c r="B54" s="188"/>
      <c r="C54" s="188"/>
      <c r="L54" s="172" t="e">
        <f t="shared" si="0"/>
        <v>#DIV/0!</v>
      </c>
      <c r="M54" s="172" t="e">
        <f t="shared" si="1"/>
        <v>#DIV/0!</v>
      </c>
      <c r="N54" s="172" t="e">
        <f t="shared" si="2"/>
        <v>#DIV/0!</v>
      </c>
    </row>
    <row r="55" spans="2:14">
      <c r="B55" s="188"/>
      <c r="C55" s="188"/>
      <c r="L55" s="172" t="e">
        <f t="shared" si="0"/>
        <v>#DIV/0!</v>
      </c>
      <c r="M55" s="172" t="e">
        <f t="shared" si="1"/>
        <v>#DIV/0!</v>
      </c>
      <c r="N55" s="172" t="e">
        <f t="shared" si="2"/>
        <v>#DIV/0!</v>
      </c>
    </row>
    <row r="56" spans="2:14">
      <c r="B56" s="188"/>
      <c r="C56" s="188"/>
      <c r="L56" s="172" t="e">
        <f t="shared" si="0"/>
        <v>#DIV/0!</v>
      </c>
      <c r="M56" s="172" t="e">
        <f t="shared" si="1"/>
        <v>#DIV/0!</v>
      </c>
      <c r="N56" s="172" t="e">
        <f t="shared" si="2"/>
        <v>#DIV/0!</v>
      </c>
    </row>
    <row r="57" spans="2:14">
      <c r="B57" s="188"/>
      <c r="C57" s="188"/>
      <c r="L57" s="172" t="e">
        <f t="shared" si="0"/>
        <v>#DIV/0!</v>
      </c>
      <c r="M57" s="172" t="e">
        <f t="shared" si="1"/>
        <v>#DIV/0!</v>
      </c>
      <c r="N57" s="172" t="e">
        <f t="shared" si="2"/>
        <v>#DIV/0!</v>
      </c>
    </row>
    <row r="58" spans="2:14">
      <c r="B58" s="188"/>
      <c r="C58" s="188"/>
      <c r="L58" s="172" t="e">
        <f t="shared" si="0"/>
        <v>#DIV/0!</v>
      </c>
      <c r="M58" s="172" t="e">
        <f t="shared" si="1"/>
        <v>#DIV/0!</v>
      </c>
      <c r="N58" s="172" t="e">
        <f t="shared" si="2"/>
        <v>#DIV/0!</v>
      </c>
    </row>
    <row r="59" spans="2:14">
      <c r="B59" s="188"/>
      <c r="C59" s="188"/>
      <c r="L59" s="172" t="e">
        <f t="shared" si="0"/>
        <v>#DIV/0!</v>
      </c>
      <c r="M59" s="172" t="e">
        <f t="shared" si="1"/>
        <v>#DIV/0!</v>
      </c>
      <c r="N59" s="172" t="e">
        <f t="shared" si="2"/>
        <v>#DIV/0!</v>
      </c>
    </row>
    <row r="60" spans="2:14">
      <c r="B60" s="188"/>
      <c r="C60" s="188"/>
      <c r="L60" s="172" t="e">
        <f t="shared" si="0"/>
        <v>#DIV/0!</v>
      </c>
      <c r="M60" s="172" t="e">
        <f t="shared" si="1"/>
        <v>#DIV/0!</v>
      </c>
      <c r="N60" s="172" t="e">
        <f t="shared" si="2"/>
        <v>#DIV/0!</v>
      </c>
    </row>
    <row r="61" spans="2:14">
      <c r="B61" s="188"/>
      <c r="C61" s="188"/>
      <c r="L61" s="172" t="e">
        <f t="shared" si="0"/>
        <v>#DIV/0!</v>
      </c>
      <c r="M61" s="172" t="e">
        <f t="shared" si="1"/>
        <v>#DIV/0!</v>
      </c>
      <c r="N61" s="172" t="e">
        <f t="shared" si="2"/>
        <v>#DIV/0!</v>
      </c>
    </row>
    <row r="62" spans="2:14">
      <c r="B62" s="188"/>
      <c r="C62" s="188"/>
      <c r="L62" s="172" t="e">
        <f t="shared" si="0"/>
        <v>#DIV/0!</v>
      </c>
      <c r="M62" s="172" t="e">
        <f t="shared" si="1"/>
        <v>#DIV/0!</v>
      </c>
      <c r="N62" s="172" t="e">
        <f t="shared" si="2"/>
        <v>#DIV/0!</v>
      </c>
    </row>
    <row r="63" spans="2:14">
      <c r="B63" s="188"/>
      <c r="C63" s="188"/>
      <c r="L63" s="172" t="e">
        <f t="shared" si="0"/>
        <v>#DIV/0!</v>
      </c>
      <c r="M63" s="172" t="e">
        <f t="shared" si="1"/>
        <v>#DIV/0!</v>
      </c>
      <c r="N63" s="172" t="e">
        <f t="shared" si="2"/>
        <v>#DIV/0!</v>
      </c>
    </row>
    <row r="64" spans="2:14">
      <c r="B64" s="188"/>
      <c r="C64" s="188"/>
      <c r="L64" s="172" t="e">
        <f t="shared" si="0"/>
        <v>#DIV/0!</v>
      </c>
      <c r="M64" s="172" t="e">
        <f t="shared" si="1"/>
        <v>#DIV/0!</v>
      </c>
      <c r="N64" s="172" t="e">
        <f t="shared" si="2"/>
        <v>#DIV/0!</v>
      </c>
    </row>
    <row r="65" spans="2:14">
      <c r="B65" s="188"/>
      <c r="C65" s="188"/>
      <c r="L65" s="172" t="e">
        <f t="shared" si="0"/>
        <v>#DIV/0!</v>
      </c>
      <c r="M65" s="172" t="e">
        <f t="shared" si="1"/>
        <v>#DIV/0!</v>
      </c>
      <c r="N65" s="172" t="e">
        <f t="shared" si="2"/>
        <v>#DIV/0!</v>
      </c>
    </row>
    <row r="66" spans="2:14">
      <c r="B66" s="188"/>
      <c r="C66" s="188"/>
      <c r="L66" s="172" t="e">
        <f t="shared" si="0"/>
        <v>#DIV/0!</v>
      </c>
      <c r="M66" s="172" t="e">
        <f t="shared" si="1"/>
        <v>#DIV/0!</v>
      </c>
      <c r="N66" s="172" t="e">
        <f t="shared" si="2"/>
        <v>#DIV/0!</v>
      </c>
    </row>
    <row r="67" spans="2:14">
      <c r="B67" s="188"/>
      <c r="C67" s="188"/>
      <c r="L67" s="172" t="e">
        <f t="shared" si="0"/>
        <v>#DIV/0!</v>
      </c>
      <c r="M67" s="172" t="e">
        <f t="shared" si="1"/>
        <v>#DIV/0!</v>
      </c>
      <c r="N67" s="172" t="e">
        <f t="shared" si="2"/>
        <v>#DIV/0!</v>
      </c>
    </row>
    <row r="68" spans="2:14">
      <c r="B68" s="188"/>
      <c r="C68" s="188"/>
      <c r="L68" s="172" t="e">
        <f t="shared" si="0"/>
        <v>#DIV/0!</v>
      </c>
      <c r="M68" s="172" t="e">
        <f t="shared" si="1"/>
        <v>#DIV/0!</v>
      </c>
      <c r="N68" s="172" t="e">
        <f t="shared" si="2"/>
        <v>#DIV/0!</v>
      </c>
    </row>
    <row r="69" spans="2:14">
      <c r="B69" s="188"/>
      <c r="C69" s="188"/>
      <c r="L69" s="172" t="e">
        <f t="shared" si="0"/>
        <v>#DIV/0!</v>
      </c>
      <c r="M69" s="172" t="e">
        <f t="shared" si="1"/>
        <v>#DIV/0!</v>
      </c>
      <c r="N69" s="172" t="e">
        <f t="shared" si="2"/>
        <v>#DIV/0!</v>
      </c>
    </row>
    <row r="70" spans="2:14">
      <c r="B70" s="188"/>
      <c r="C70" s="188"/>
      <c r="L70" s="172" t="e">
        <f t="shared" si="0"/>
        <v>#DIV/0!</v>
      </c>
      <c r="M70" s="172" t="e">
        <f t="shared" si="1"/>
        <v>#DIV/0!</v>
      </c>
      <c r="N70" s="172" t="e">
        <f t="shared" si="2"/>
        <v>#DIV/0!</v>
      </c>
    </row>
    <row r="71" spans="2:14">
      <c r="B71" s="188"/>
      <c r="C71" s="188"/>
      <c r="L71" s="172" t="e">
        <f t="shared" si="0"/>
        <v>#DIV/0!</v>
      </c>
      <c r="M71" s="172" t="e">
        <f t="shared" si="1"/>
        <v>#DIV/0!</v>
      </c>
      <c r="N71" s="172" t="e">
        <f t="shared" si="2"/>
        <v>#DIV/0!</v>
      </c>
    </row>
    <row r="72" spans="2:14">
      <c r="B72" s="188"/>
      <c r="C72" s="188"/>
      <c r="L72" s="172" t="e">
        <f t="shared" si="0"/>
        <v>#DIV/0!</v>
      </c>
      <c r="M72" s="172" t="e">
        <f t="shared" si="1"/>
        <v>#DIV/0!</v>
      </c>
      <c r="N72" s="172" t="e">
        <f t="shared" si="2"/>
        <v>#DIV/0!</v>
      </c>
    </row>
    <row r="73" spans="2:14">
      <c r="B73" s="188"/>
      <c r="C73" s="188"/>
      <c r="L73" s="172" t="e">
        <f t="shared" si="0"/>
        <v>#DIV/0!</v>
      </c>
      <c r="M73" s="172" t="e">
        <f t="shared" si="1"/>
        <v>#DIV/0!</v>
      </c>
      <c r="N73" s="172" t="e">
        <f t="shared" si="2"/>
        <v>#DIV/0!</v>
      </c>
    </row>
    <row r="74" spans="2:14">
      <c r="B74" s="188"/>
      <c r="C74" s="188"/>
      <c r="L74" s="172" t="e">
        <f t="shared" si="0"/>
        <v>#DIV/0!</v>
      </c>
      <c r="M74" s="172" t="e">
        <f t="shared" si="1"/>
        <v>#DIV/0!</v>
      </c>
      <c r="N74" s="172" t="e">
        <f t="shared" si="2"/>
        <v>#DIV/0!</v>
      </c>
    </row>
    <row r="75" spans="2:14">
      <c r="B75" s="188"/>
      <c r="C75" s="188"/>
      <c r="L75" s="172" t="e">
        <f t="shared" si="0"/>
        <v>#DIV/0!</v>
      </c>
      <c r="M75" s="172" t="e">
        <f t="shared" si="1"/>
        <v>#DIV/0!</v>
      </c>
      <c r="N75" s="172" t="e">
        <f t="shared" si="2"/>
        <v>#DIV/0!</v>
      </c>
    </row>
    <row r="76" spans="2:14">
      <c r="B76" s="188"/>
      <c r="C76" s="188"/>
      <c r="L76" s="172" t="e">
        <f t="shared" ref="L76:L139" si="3">AVERAGE(I76:K76)</f>
        <v>#DIV/0!</v>
      </c>
      <c r="M76" s="172" t="e">
        <f t="shared" ref="M76:M139" si="4">L76^2</f>
        <v>#DIV/0!</v>
      </c>
      <c r="N76" s="172" t="e">
        <f t="shared" ref="N76:N139" si="5">IF(M76&lt;&gt;0,5*LOG10(M76),-1000)</f>
        <v>#DIV/0!</v>
      </c>
    </row>
    <row r="77" spans="2:14">
      <c r="B77" s="188"/>
      <c r="C77" s="188"/>
      <c r="L77" s="172" t="e">
        <f t="shared" si="3"/>
        <v>#DIV/0!</v>
      </c>
      <c r="M77" s="172" t="e">
        <f t="shared" si="4"/>
        <v>#DIV/0!</v>
      </c>
      <c r="N77" s="172" t="e">
        <f t="shared" si="5"/>
        <v>#DIV/0!</v>
      </c>
    </row>
    <row r="78" spans="2:14">
      <c r="B78" s="188"/>
      <c r="C78" s="188"/>
      <c r="L78" s="172" t="e">
        <f t="shared" si="3"/>
        <v>#DIV/0!</v>
      </c>
      <c r="M78" s="172" t="e">
        <f t="shared" si="4"/>
        <v>#DIV/0!</v>
      </c>
      <c r="N78" s="172" t="e">
        <f t="shared" si="5"/>
        <v>#DIV/0!</v>
      </c>
    </row>
    <row r="79" spans="2:14">
      <c r="B79" s="188"/>
      <c r="C79" s="188"/>
      <c r="L79" s="172" t="e">
        <f t="shared" si="3"/>
        <v>#DIV/0!</v>
      </c>
      <c r="M79" s="172" t="e">
        <f t="shared" si="4"/>
        <v>#DIV/0!</v>
      </c>
      <c r="N79" s="172" t="e">
        <f t="shared" si="5"/>
        <v>#DIV/0!</v>
      </c>
    </row>
    <row r="80" spans="2:14">
      <c r="B80" s="188"/>
      <c r="C80" s="188"/>
      <c r="L80" s="172" t="e">
        <f t="shared" si="3"/>
        <v>#DIV/0!</v>
      </c>
      <c r="M80" s="172" t="e">
        <f t="shared" si="4"/>
        <v>#DIV/0!</v>
      </c>
      <c r="N80" s="172" t="e">
        <f t="shared" si="5"/>
        <v>#DIV/0!</v>
      </c>
    </row>
    <row r="81" spans="2:14">
      <c r="B81" s="188"/>
      <c r="C81" s="188"/>
      <c r="L81" s="172" t="e">
        <f t="shared" si="3"/>
        <v>#DIV/0!</v>
      </c>
      <c r="M81" s="172" t="e">
        <f t="shared" si="4"/>
        <v>#DIV/0!</v>
      </c>
      <c r="N81" s="172" t="e">
        <f t="shared" si="5"/>
        <v>#DIV/0!</v>
      </c>
    </row>
    <row r="82" spans="2:14">
      <c r="B82" s="188"/>
      <c r="C82" s="188"/>
      <c r="L82" s="172" t="e">
        <f t="shared" si="3"/>
        <v>#DIV/0!</v>
      </c>
      <c r="M82" s="172" t="e">
        <f t="shared" si="4"/>
        <v>#DIV/0!</v>
      </c>
      <c r="N82" s="172" t="e">
        <f t="shared" si="5"/>
        <v>#DIV/0!</v>
      </c>
    </row>
    <row r="83" spans="2:14">
      <c r="B83" s="188"/>
      <c r="C83" s="188"/>
      <c r="L83" s="172" t="e">
        <f t="shared" si="3"/>
        <v>#DIV/0!</v>
      </c>
      <c r="M83" s="172" t="e">
        <f t="shared" si="4"/>
        <v>#DIV/0!</v>
      </c>
      <c r="N83" s="172" t="e">
        <f t="shared" si="5"/>
        <v>#DIV/0!</v>
      </c>
    </row>
    <row r="84" spans="2:14">
      <c r="B84" s="188"/>
      <c r="C84" s="188"/>
      <c r="L84" s="172" t="e">
        <f t="shared" si="3"/>
        <v>#DIV/0!</v>
      </c>
      <c r="M84" s="172" t="e">
        <f t="shared" si="4"/>
        <v>#DIV/0!</v>
      </c>
      <c r="N84" s="172" t="e">
        <f t="shared" si="5"/>
        <v>#DIV/0!</v>
      </c>
    </row>
    <row r="85" spans="2:14">
      <c r="B85" s="188"/>
      <c r="C85" s="188"/>
      <c r="L85" s="172" t="e">
        <f t="shared" si="3"/>
        <v>#DIV/0!</v>
      </c>
      <c r="M85" s="172" t="e">
        <f t="shared" si="4"/>
        <v>#DIV/0!</v>
      </c>
      <c r="N85" s="172" t="e">
        <f t="shared" si="5"/>
        <v>#DIV/0!</v>
      </c>
    </row>
    <row r="86" spans="2:14">
      <c r="B86" s="188"/>
      <c r="C86" s="188"/>
      <c r="L86" s="172" t="e">
        <f t="shared" si="3"/>
        <v>#DIV/0!</v>
      </c>
      <c r="M86" s="172" t="e">
        <f t="shared" si="4"/>
        <v>#DIV/0!</v>
      </c>
      <c r="N86" s="172" t="e">
        <f t="shared" si="5"/>
        <v>#DIV/0!</v>
      </c>
    </row>
    <row r="87" spans="2:14">
      <c r="B87" s="188"/>
      <c r="C87" s="188"/>
      <c r="L87" s="172" t="e">
        <f t="shared" si="3"/>
        <v>#DIV/0!</v>
      </c>
      <c r="M87" s="172" t="e">
        <f t="shared" si="4"/>
        <v>#DIV/0!</v>
      </c>
      <c r="N87" s="172" t="e">
        <f t="shared" si="5"/>
        <v>#DIV/0!</v>
      </c>
    </row>
    <row r="88" spans="2:14">
      <c r="B88" s="188"/>
      <c r="C88" s="188"/>
      <c r="L88" s="172" t="e">
        <f t="shared" si="3"/>
        <v>#DIV/0!</v>
      </c>
      <c r="M88" s="172" t="e">
        <f t="shared" si="4"/>
        <v>#DIV/0!</v>
      </c>
      <c r="N88" s="172" t="e">
        <f t="shared" si="5"/>
        <v>#DIV/0!</v>
      </c>
    </row>
    <row r="89" spans="2:14">
      <c r="B89" s="188"/>
      <c r="C89" s="188"/>
      <c r="L89" s="172" t="e">
        <f t="shared" si="3"/>
        <v>#DIV/0!</v>
      </c>
      <c r="M89" s="172" t="e">
        <f t="shared" si="4"/>
        <v>#DIV/0!</v>
      </c>
      <c r="N89" s="172" t="e">
        <f t="shared" si="5"/>
        <v>#DIV/0!</v>
      </c>
    </row>
    <row r="90" spans="2:14">
      <c r="B90" s="188"/>
      <c r="C90" s="188"/>
      <c r="L90" s="172" t="e">
        <f t="shared" si="3"/>
        <v>#DIV/0!</v>
      </c>
      <c r="M90" s="172" t="e">
        <f t="shared" si="4"/>
        <v>#DIV/0!</v>
      </c>
      <c r="N90" s="172" t="e">
        <f t="shared" si="5"/>
        <v>#DIV/0!</v>
      </c>
    </row>
    <row r="91" spans="2:14">
      <c r="B91" s="188"/>
      <c r="C91" s="188"/>
      <c r="L91" s="172" t="e">
        <f t="shared" si="3"/>
        <v>#DIV/0!</v>
      </c>
      <c r="M91" s="172" t="e">
        <f t="shared" si="4"/>
        <v>#DIV/0!</v>
      </c>
      <c r="N91" s="172" t="e">
        <f t="shared" si="5"/>
        <v>#DIV/0!</v>
      </c>
    </row>
    <row r="92" spans="2:14">
      <c r="B92" s="188"/>
      <c r="C92" s="188"/>
      <c r="L92" s="172" t="e">
        <f t="shared" si="3"/>
        <v>#DIV/0!</v>
      </c>
      <c r="M92" s="172" t="e">
        <f t="shared" si="4"/>
        <v>#DIV/0!</v>
      </c>
      <c r="N92" s="172" t="e">
        <f t="shared" si="5"/>
        <v>#DIV/0!</v>
      </c>
    </row>
    <row r="93" spans="2:14">
      <c r="B93" s="188"/>
      <c r="C93" s="188"/>
      <c r="L93" s="172" t="e">
        <f t="shared" si="3"/>
        <v>#DIV/0!</v>
      </c>
      <c r="M93" s="172" t="e">
        <f t="shared" si="4"/>
        <v>#DIV/0!</v>
      </c>
      <c r="N93" s="172" t="e">
        <f t="shared" si="5"/>
        <v>#DIV/0!</v>
      </c>
    </row>
    <row r="94" spans="2:14">
      <c r="B94" s="188"/>
      <c r="C94" s="188"/>
      <c r="L94" s="172" t="e">
        <f t="shared" si="3"/>
        <v>#DIV/0!</v>
      </c>
      <c r="M94" s="172" t="e">
        <f t="shared" si="4"/>
        <v>#DIV/0!</v>
      </c>
      <c r="N94" s="172" t="e">
        <f t="shared" si="5"/>
        <v>#DIV/0!</v>
      </c>
    </row>
    <row r="95" spans="2:14">
      <c r="B95" s="188"/>
      <c r="C95" s="188"/>
      <c r="L95" s="172" t="e">
        <f t="shared" si="3"/>
        <v>#DIV/0!</v>
      </c>
      <c r="M95" s="172" t="e">
        <f t="shared" si="4"/>
        <v>#DIV/0!</v>
      </c>
      <c r="N95" s="172" t="e">
        <f t="shared" si="5"/>
        <v>#DIV/0!</v>
      </c>
    </row>
    <row r="96" spans="2:14">
      <c r="B96" s="188"/>
      <c r="C96" s="188"/>
      <c r="L96" s="172" t="e">
        <f t="shared" si="3"/>
        <v>#DIV/0!</v>
      </c>
      <c r="M96" s="172" t="e">
        <f t="shared" si="4"/>
        <v>#DIV/0!</v>
      </c>
      <c r="N96" s="172" t="e">
        <f t="shared" si="5"/>
        <v>#DIV/0!</v>
      </c>
    </row>
    <row r="97" spans="2:14">
      <c r="B97" s="188"/>
      <c r="C97" s="188"/>
      <c r="L97" s="172" t="e">
        <f t="shared" si="3"/>
        <v>#DIV/0!</v>
      </c>
      <c r="M97" s="172" t="e">
        <f t="shared" si="4"/>
        <v>#DIV/0!</v>
      </c>
      <c r="N97" s="172" t="e">
        <f t="shared" si="5"/>
        <v>#DIV/0!</v>
      </c>
    </row>
    <row r="98" spans="2:14">
      <c r="B98" s="188"/>
      <c r="C98" s="188"/>
      <c r="L98" s="172" t="e">
        <f t="shared" si="3"/>
        <v>#DIV/0!</v>
      </c>
      <c r="M98" s="172" t="e">
        <f t="shared" si="4"/>
        <v>#DIV/0!</v>
      </c>
      <c r="N98" s="172" t="e">
        <f t="shared" si="5"/>
        <v>#DIV/0!</v>
      </c>
    </row>
    <row r="99" spans="2:14">
      <c r="B99" s="188"/>
      <c r="C99" s="188"/>
      <c r="L99" s="172" t="e">
        <f t="shared" si="3"/>
        <v>#DIV/0!</v>
      </c>
      <c r="M99" s="172" t="e">
        <f t="shared" si="4"/>
        <v>#DIV/0!</v>
      </c>
      <c r="N99" s="172" t="e">
        <f t="shared" si="5"/>
        <v>#DIV/0!</v>
      </c>
    </row>
    <row r="100" spans="2:14">
      <c r="B100" s="188"/>
      <c r="C100" s="188"/>
      <c r="L100" s="172" t="e">
        <f t="shared" si="3"/>
        <v>#DIV/0!</v>
      </c>
      <c r="M100" s="172" t="e">
        <f t="shared" si="4"/>
        <v>#DIV/0!</v>
      </c>
      <c r="N100" s="172" t="e">
        <f t="shared" si="5"/>
        <v>#DIV/0!</v>
      </c>
    </row>
    <row r="101" spans="2:14">
      <c r="B101" s="188"/>
      <c r="C101" s="188"/>
      <c r="L101" s="172" t="e">
        <f t="shared" si="3"/>
        <v>#DIV/0!</v>
      </c>
      <c r="M101" s="172" t="e">
        <f t="shared" si="4"/>
        <v>#DIV/0!</v>
      </c>
      <c r="N101" s="172" t="e">
        <f t="shared" si="5"/>
        <v>#DIV/0!</v>
      </c>
    </row>
    <row r="102" spans="2:14">
      <c r="B102" s="188"/>
      <c r="C102" s="188"/>
      <c r="L102" s="172" t="e">
        <f t="shared" si="3"/>
        <v>#DIV/0!</v>
      </c>
      <c r="M102" s="172" t="e">
        <f t="shared" si="4"/>
        <v>#DIV/0!</v>
      </c>
      <c r="N102" s="172" t="e">
        <f t="shared" si="5"/>
        <v>#DIV/0!</v>
      </c>
    </row>
    <row r="103" spans="2:14">
      <c r="B103" s="188"/>
      <c r="C103" s="188"/>
      <c r="L103" s="172" t="e">
        <f t="shared" si="3"/>
        <v>#DIV/0!</v>
      </c>
      <c r="M103" s="172" t="e">
        <f t="shared" si="4"/>
        <v>#DIV/0!</v>
      </c>
      <c r="N103" s="172" t="e">
        <f t="shared" si="5"/>
        <v>#DIV/0!</v>
      </c>
    </row>
    <row r="104" spans="2:14">
      <c r="B104" s="188"/>
      <c r="C104" s="188"/>
      <c r="L104" s="172" t="e">
        <f t="shared" si="3"/>
        <v>#DIV/0!</v>
      </c>
      <c r="M104" s="172" t="e">
        <f t="shared" si="4"/>
        <v>#DIV/0!</v>
      </c>
      <c r="N104" s="172" t="e">
        <f t="shared" si="5"/>
        <v>#DIV/0!</v>
      </c>
    </row>
    <row r="105" spans="2:14">
      <c r="B105" s="188"/>
      <c r="C105" s="188"/>
      <c r="L105" s="172" t="e">
        <f t="shared" si="3"/>
        <v>#DIV/0!</v>
      </c>
      <c r="M105" s="172" t="e">
        <f t="shared" si="4"/>
        <v>#DIV/0!</v>
      </c>
      <c r="N105" s="172" t="e">
        <f t="shared" si="5"/>
        <v>#DIV/0!</v>
      </c>
    </row>
    <row r="106" spans="2:14">
      <c r="B106" s="188"/>
      <c r="C106" s="188"/>
      <c r="L106" s="172" t="e">
        <f t="shared" si="3"/>
        <v>#DIV/0!</v>
      </c>
      <c r="M106" s="172" t="e">
        <f t="shared" si="4"/>
        <v>#DIV/0!</v>
      </c>
      <c r="N106" s="172" t="e">
        <f t="shared" si="5"/>
        <v>#DIV/0!</v>
      </c>
    </row>
    <row r="107" spans="2:14">
      <c r="B107" s="188"/>
      <c r="C107" s="188"/>
      <c r="L107" s="172" t="e">
        <f t="shared" si="3"/>
        <v>#DIV/0!</v>
      </c>
      <c r="M107" s="172" t="e">
        <f t="shared" si="4"/>
        <v>#DIV/0!</v>
      </c>
      <c r="N107" s="172" t="e">
        <f t="shared" si="5"/>
        <v>#DIV/0!</v>
      </c>
    </row>
    <row r="108" spans="2:14">
      <c r="B108" s="188"/>
      <c r="C108" s="188"/>
      <c r="L108" s="172" t="e">
        <f t="shared" si="3"/>
        <v>#DIV/0!</v>
      </c>
      <c r="M108" s="172" t="e">
        <f t="shared" si="4"/>
        <v>#DIV/0!</v>
      </c>
      <c r="N108" s="172" t="e">
        <f t="shared" si="5"/>
        <v>#DIV/0!</v>
      </c>
    </row>
    <row r="109" spans="2:14">
      <c r="B109" s="188"/>
      <c r="C109" s="188"/>
      <c r="L109" s="172" t="e">
        <f t="shared" si="3"/>
        <v>#DIV/0!</v>
      </c>
      <c r="M109" s="172" t="e">
        <f t="shared" si="4"/>
        <v>#DIV/0!</v>
      </c>
      <c r="N109" s="172" t="e">
        <f t="shared" si="5"/>
        <v>#DIV/0!</v>
      </c>
    </row>
    <row r="110" spans="2:14">
      <c r="B110" s="188"/>
      <c r="C110" s="188"/>
      <c r="L110" s="172" t="e">
        <f t="shared" si="3"/>
        <v>#DIV/0!</v>
      </c>
      <c r="M110" s="172" t="e">
        <f t="shared" si="4"/>
        <v>#DIV/0!</v>
      </c>
      <c r="N110" s="172" t="e">
        <f t="shared" si="5"/>
        <v>#DIV/0!</v>
      </c>
    </row>
    <row r="111" spans="2:14">
      <c r="B111" s="188"/>
      <c r="C111" s="188"/>
      <c r="L111" s="172" t="e">
        <f t="shared" si="3"/>
        <v>#DIV/0!</v>
      </c>
      <c r="M111" s="172" t="e">
        <f t="shared" si="4"/>
        <v>#DIV/0!</v>
      </c>
      <c r="N111" s="172" t="e">
        <f t="shared" si="5"/>
        <v>#DIV/0!</v>
      </c>
    </row>
    <row r="112" spans="2:14">
      <c r="B112" s="188"/>
      <c r="C112" s="188"/>
      <c r="L112" s="172" t="e">
        <f t="shared" si="3"/>
        <v>#DIV/0!</v>
      </c>
      <c r="M112" s="172" t="e">
        <f t="shared" si="4"/>
        <v>#DIV/0!</v>
      </c>
      <c r="N112" s="172" t="e">
        <f t="shared" si="5"/>
        <v>#DIV/0!</v>
      </c>
    </row>
    <row r="113" spans="2:14">
      <c r="B113" s="188"/>
      <c r="C113" s="188"/>
      <c r="L113" s="172" t="e">
        <f t="shared" si="3"/>
        <v>#DIV/0!</v>
      </c>
      <c r="M113" s="172" t="e">
        <f t="shared" si="4"/>
        <v>#DIV/0!</v>
      </c>
      <c r="N113" s="172" t="e">
        <f t="shared" si="5"/>
        <v>#DIV/0!</v>
      </c>
    </row>
    <row r="114" spans="2:14">
      <c r="B114" s="188"/>
      <c r="C114" s="188"/>
      <c r="L114" s="172" t="e">
        <f t="shared" si="3"/>
        <v>#DIV/0!</v>
      </c>
      <c r="M114" s="172" t="e">
        <f t="shared" si="4"/>
        <v>#DIV/0!</v>
      </c>
      <c r="N114" s="172" t="e">
        <f t="shared" si="5"/>
        <v>#DIV/0!</v>
      </c>
    </row>
    <row r="115" spans="2:14">
      <c r="B115" s="188"/>
      <c r="C115" s="188"/>
      <c r="L115" s="172" t="e">
        <f t="shared" si="3"/>
        <v>#DIV/0!</v>
      </c>
      <c r="M115" s="172" t="e">
        <f t="shared" si="4"/>
        <v>#DIV/0!</v>
      </c>
      <c r="N115" s="172" t="e">
        <f t="shared" si="5"/>
        <v>#DIV/0!</v>
      </c>
    </row>
    <row r="116" spans="2:14">
      <c r="B116" s="188"/>
      <c r="C116" s="188"/>
      <c r="L116" s="172" t="e">
        <f t="shared" si="3"/>
        <v>#DIV/0!</v>
      </c>
      <c r="M116" s="172" t="e">
        <f t="shared" si="4"/>
        <v>#DIV/0!</v>
      </c>
      <c r="N116" s="172" t="e">
        <f t="shared" si="5"/>
        <v>#DIV/0!</v>
      </c>
    </row>
    <row r="117" spans="2:14">
      <c r="B117" s="188"/>
      <c r="C117" s="188"/>
      <c r="L117" s="172" t="e">
        <f t="shared" si="3"/>
        <v>#DIV/0!</v>
      </c>
      <c r="M117" s="172" t="e">
        <f t="shared" si="4"/>
        <v>#DIV/0!</v>
      </c>
      <c r="N117" s="172" t="e">
        <f t="shared" si="5"/>
        <v>#DIV/0!</v>
      </c>
    </row>
    <row r="118" spans="2:14">
      <c r="B118" s="188"/>
      <c r="C118" s="188"/>
      <c r="L118" s="172" t="e">
        <f t="shared" si="3"/>
        <v>#DIV/0!</v>
      </c>
      <c r="M118" s="172" t="e">
        <f t="shared" si="4"/>
        <v>#DIV/0!</v>
      </c>
      <c r="N118" s="172" t="e">
        <f t="shared" si="5"/>
        <v>#DIV/0!</v>
      </c>
    </row>
    <row r="119" spans="2:14">
      <c r="B119" s="188"/>
      <c r="C119" s="188"/>
      <c r="L119" s="172" t="e">
        <f t="shared" si="3"/>
        <v>#DIV/0!</v>
      </c>
      <c r="M119" s="172" t="e">
        <f t="shared" si="4"/>
        <v>#DIV/0!</v>
      </c>
      <c r="N119" s="172" t="e">
        <f t="shared" si="5"/>
        <v>#DIV/0!</v>
      </c>
    </row>
    <row r="120" spans="2:14">
      <c r="B120" s="188"/>
      <c r="C120" s="188"/>
      <c r="L120" s="172" t="e">
        <f t="shared" si="3"/>
        <v>#DIV/0!</v>
      </c>
      <c r="M120" s="172" t="e">
        <f t="shared" si="4"/>
        <v>#DIV/0!</v>
      </c>
      <c r="N120" s="172" t="e">
        <f t="shared" si="5"/>
        <v>#DIV/0!</v>
      </c>
    </row>
    <row r="121" spans="2:14">
      <c r="B121" s="188"/>
      <c r="C121" s="188"/>
      <c r="L121" s="172" t="e">
        <f t="shared" si="3"/>
        <v>#DIV/0!</v>
      </c>
      <c r="M121" s="172" t="e">
        <f t="shared" si="4"/>
        <v>#DIV/0!</v>
      </c>
      <c r="N121" s="172" t="e">
        <f t="shared" si="5"/>
        <v>#DIV/0!</v>
      </c>
    </row>
    <row r="122" spans="2:14">
      <c r="B122" s="188"/>
      <c r="C122" s="188"/>
      <c r="L122" s="172" t="e">
        <f t="shared" si="3"/>
        <v>#DIV/0!</v>
      </c>
      <c r="M122" s="172" t="e">
        <f t="shared" si="4"/>
        <v>#DIV/0!</v>
      </c>
      <c r="N122" s="172" t="e">
        <f t="shared" si="5"/>
        <v>#DIV/0!</v>
      </c>
    </row>
    <row r="123" spans="2:14">
      <c r="B123" s="188"/>
      <c r="C123" s="188"/>
      <c r="L123" s="172" t="e">
        <f t="shared" si="3"/>
        <v>#DIV/0!</v>
      </c>
      <c r="M123" s="172" t="e">
        <f t="shared" si="4"/>
        <v>#DIV/0!</v>
      </c>
      <c r="N123" s="172" t="e">
        <f t="shared" si="5"/>
        <v>#DIV/0!</v>
      </c>
    </row>
    <row r="124" spans="2:14">
      <c r="B124" s="188"/>
      <c r="C124" s="188"/>
      <c r="L124" s="172" t="e">
        <f t="shared" si="3"/>
        <v>#DIV/0!</v>
      </c>
      <c r="M124" s="172" t="e">
        <f t="shared" si="4"/>
        <v>#DIV/0!</v>
      </c>
      <c r="N124" s="172" t="e">
        <f t="shared" si="5"/>
        <v>#DIV/0!</v>
      </c>
    </row>
    <row r="125" spans="2:14">
      <c r="B125" s="188"/>
      <c r="C125" s="188"/>
      <c r="L125" s="172" t="e">
        <f t="shared" si="3"/>
        <v>#DIV/0!</v>
      </c>
      <c r="M125" s="172" t="e">
        <f t="shared" si="4"/>
        <v>#DIV/0!</v>
      </c>
      <c r="N125" s="172" t="e">
        <f t="shared" si="5"/>
        <v>#DIV/0!</v>
      </c>
    </row>
    <row r="126" spans="2:14">
      <c r="B126" s="188"/>
      <c r="C126" s="188"/>
      <c r="L126" s="172" t="e">
        <f t="shared" si="3"/>
        <v>#DIV/0!</v>
      </c>
      <c r="M126" s="172" t="e">
        <f t="shared" si="4"/>
        <v>#DIV/0!</v>
      </c>
      <c r="N126" s="172" t="e">
        <f t="shared" si="5"/>
        <v>#DIV/0!</v>
      </c>
    </row>
    <row r="127" spans="2:14">
      <c r="B127" s="188"/>
      <c r="C127" s="188"/>
      <c r="L127" s="172" t="e">
        <f t="shared" si="3"/>
        <v>#DIV/0!</v>
      </c>
      <c r="M127" s="172" t="e">
        <f t="shared" si="4"/>
        <v>#DIV/0!</v>
      </c>
      <c r="N127" s="172" t="e">
        <f t="shared" si="5"/>
        <v>#DIV/0!</v>
      </c>
    </row>
    <row r="128" spans="2:14">
      <c r="B128" s="188"/>
      <c r="C128" s="188"/>
      <c r="L128" s="172" t="e">
        <f t="shared" si="3"/>
        <v>#DIV/0!</v>
      </c>
      <c r="M128" s="172" t="e">
        <f t="shared" si="4"/>
        <v>#DIV/0!</v>
      </c>
      <c r="N128" s="172" t="e">
        <f t="shared" si="5"/>
        <v>#DIV/0!</v>
      </c>
    </row>
    <row r="129" spans="2:14">
      <c r="B129" s="188"/>
      <c r="C129" s="188"/>
      <c r="L129" s="172" t="e">
        <f t="shared" si="3"/>
        <v>#DIV/0!</v>
      </c>
      <c r="M129" s="172" t="e">
        <f t="shared" si="4"/>
        <v>#DIV/0!</v>
      </c>
      <c r="N129" s="172" t="e">
        <f t="shared" si="5"/>
        <v>#DIV/0!</v>
      </c>
    </row>
    <row r="130" spans="2:14">
      <c r="B130" s="188"/>
      <c r="C130" s="188"/>
      <c r="L130" s="172" t="e">
        <f t="shared" si="3"/>
        <v>#DIV/0!</v>
      </c>
      <c r="M130" s="172" t="e">
        <f t="shared" si="4"/>
        <v>#DIV/0!</v>
      </c>
      <c r="N130" s="172" t="e">
        <f t="shared" si="5"/>
        <v>#DIV/0!</v>
      </c>
    </row>
    <row r="131" spans="2:14">
      <c r="B131" s="188"/>
      <c r="C131" s="188"/>
      <c r="L131" s="172" t="e">
        <f t="shared" si="3"/>
        <v>#DIV/0!</v>
      </c>
      <c r="M131" s="172" t="e">
        <f t="shared" si="4"/>
        <v>#DIV/0!</v>
      </c>
      <c r="N131" s="172" t="e">
        <f t="shared" si="5"/>
        <v>#DIV/0!</v>
      </c>
    </row>
    <row r="132" spans="2:14">
      <c r="B132" s="188"/>
      <c r="C132" s="188"/>
      <c r="L132" s="172" t="e">
        <f t="shared" si="3"/>
        <v>#DIV/0!</v>
      </c>
      <c r="M132" s="172" t="e">
        <f t="shared" si="4"/>
        <v>#DIV/0!</v>
      </c>
      <c r="N132" s="172" t="e">
        <f t="shared" si="5"/>
        <v>#DIV/0!</v>
      </c>
    </row>
    <row r="133" spans="2:14">
      <c r="B133" s="188"/>
      <c r="C133" s="188"/>
      <c r="L133" s="172" t="e">
        <f t="shared" si="3"/>
        <v>#DIV/0!</v>
      </c>
      <c r="M133" s="172" t="e">
        <f t="shared" si="4"/>
        <v>#DIV/0!</v>
      </c>
      <c r="N133" s="172" t="e">
        <f t="shared" si="5"/>
        <v>#DIV/0!</v>
      </c>
    </row>
    <row r="134" spans="2:14">
      <c r="B134" s="188"/>
      <c r="C134" s="188"/>
      <c r="L134" s="172" t="e">
        <f t="shared" si="3"/>
        <v>#DIV/0!</v>
      </c>
      <c r="M134" s="172" t="e">
        <f t="shared" si="4"/>
        <v>#DIV/0!</v>
      </c>
      <c r="N134" s="172" t="e">
        <f t="shared" si="5"/>
        <v>#DIV/0!</v>
      </c>
    </row>
    <row r="135" spans="2:14">
      <c r="B135" s="188"/>
      <c r="C135" s="188"/>
      <c r="L135" s="172" t="e">
        <f t="shared" si="3"/>
        <v>#DIV/0!</v>
      </c>
      <c r="M135" s="172" t="e">
        <f t="shared" si="4"/>
        <v>#DIV/0!</v>
      </c>
      <c r="N135" s="172" t="e">
        <f t="shared" si="5"/>
        <v>#DIV/0!</v>
      </c>
    </row>
    <row r="136" spans="2:14">
      <c r="B136" s="188"/>
      <c r="C136" s="188"/>
      <c r="L136" s="172" t="e">
        <f t="shared" si="3"/>
        <v>#DIV/0!</v>
      </c>
      <c r="M136" s="172" t="e">
        <f t="shared" si="4"/>
        <v>#DIV/0!</v>
      </c>
      <c r="N136" s="172" t="e">
        <f t="shared" si="5"/>
        <v>#DIV/0!</v>
      </c>
    </row>
    <row r="137" spans="2:14">
      <c r="B137" s="188"/>
      <c r="C137" s="188"/>
      <c r="L137" s="172" t="e">
        <f t="shared" si="3"/>
        <v>#DIV/0!</v>
      </c>
      <c r="M137" s="172" t="e">
        <f t="shared" si="4"/>
        <v>#DIV/0!</v>
      </c>
      <c r="N137" s="172" t="e">
        <f t="shared" si="5"/>
        <v>#DIV/0!</v>
      </c>
    </row>
    <row r="138" spans="2:14">
      <c r="B138" s="188"/>
      <c r="C138" s="188"/>
      <c r="L138" s="172" t="e">
        <f t="shared" si="3"/>
        <v>#DIV/0!</v>
      </c>
      <c r="M138" s="172" t="e">
        <f t="shared" si="4"/>
        <v>#DIV/0!</v>
      </c>
      <c r="N138" s="172" t="e">
        <f t="shared" si="5"/>
        <v>#DIV/0!</v>
      </c>
    </row>
    <row r="139" spans="2:14">
      <c r="B139" s="188"/>
      <c r="C139" s="188"/>
      <c r="L139" s="172" t="e">
        <f t="shared" si="3"/>
        <v>#DIV/0!</v>
      </c>
      <c r="M139" s="172" t="e">
        <f t="shared" si="4"/>
        <v>#DIV/0!</v>
      </c>
      <c r="N139" s="172" t="e">
        <f t="shared" si="5"/>
        <v>#DIV/0!</v>
      </c>
    </row>
    <row r="140" spans="2:14">
      <c r="B140" s="188"/>
      <c r="C140" s="188"/>
      <c r="L140" s="172" t="e">
        <f t="shared" ref="L140:L154" si="6">AVERAGE(I140:K140)</f>
        <v>#DIV/0!</v>
      </c>
      <c r="M140" s="172" t="e">
        <f t="shared" ref="M140:M154" si="7">L140^2</f>
        <v>#DIV/0!</v>
      </c>
      <c r="N140" s="172" t="e">
        <f t="shared" ref="N140:N154" si="8">IF(M140&lt;&gt;0,5*LOG10(M140),-1000)</f>
        <v>#DIV/0!</v>
      </c>
    </row>
    <row r="141" spans="2:14">
      <c r="B141" s="188"/>
      <c r="C141" s="188"/>
      <c r="L141" s="172" t="e">
        <f t="shared" si="6"/>
        <v>#DIV/0!</v>
      </c>
      <c r="M141" s="172" t="e">
        <f t="shared" si="7"/>
        <v>#DIV/0!</v>
      </c>
      <c r="N141" s="172" t="e">
        <f t="shared" si="8"/>
        <v>#DIV/0!</v>
      </c>
    </row>
    <row r="142" spans="2:14">
      <c r="B142" s="188"/>
      <c r="C142" s="188"/>
      <c r="L142" s="172" t="e">
        <f t="shared" si="6"/>
        <v>#DIV/0!</v>
      </c>
      <c r="M142" s="172" t="e">
        <f t="shared" si="7"/>
        <v>#DIV/0!</v>
      </c>
      <c r="N142" s="172" t="e">
        <f t="shared" si="8"/>
        <v>#DIV/0!</v>
      </c>
    </row>
    <row r="143" spans="2:14">
      <c r="B143" s="188"/>
      <c r="C143" s="188"/>
      <c r="L143" s="172" t="e">
        <f t="shared" si="6"/>
        <v>#DIV/0!</v>
      </c>
      <c r="M143" s="172" t="e">
        <f t="shared" si="7"/>
        <v>#DIV/0!</v>
      </c>
      <c r="N143" s="172" t="e">
        <f t="shared" si="8"/>
        <v>#DIV/0!</v>
      </c>
    </row>
    <row r="144" spans="2:14">
      <c r="B144" s="188"/>
      <c r="C144" s="188"/>
      <c r="L144" s="172" t="e">
        <f t="shared" si="6"/>
        <v>#DIV/0!</v>
      </c>
      <c r="M144" s="172" t="e">
        <f t="shared" si="7"/>
        <v>#DIV/0!</v>
      </c>
      <c r="N144" s="172" t="e">
        <f t="shared" si="8"/>
        <v>#DIV/0!</v>
      </c>
    </row>
    <row r="145" spans="2:14">
      <c r="B145" s="188"/>
      <c r="C145" s="188"/>
      <c r="L145" s="172" t="e">
        <f t="shared" si="6"/>
        <v>#DIV/0!</v>
      </c>
      <c r="M145" s="172" t="e">
        <f t="shared" si="7"/>
        <v>#DIV/0!</v>
      </c>
      <c r="N145" s="172" t="e">
        <f t="shared" si="8"/>
        <v>#DIV/0!</v>
      </c>
    </row>
    <row r="146" spans="2:14">
      <c r="B146" s="188"/>
      <c r="C146" s="188"/>
      <c r="L146" s="172" t="e">
        <f t="shared" si="6"/>
        <v>#DIV/0!</v>
      </c>
      <c r="M146" s="172" t="e">
        <f t="shared" si="7"/>
        <v>#DIV/0!</v>
      </c>
      <c r="N146" s="172" t="e">
        <f t="shared" si="8"/>
        <v>#DIV/0!</v>
      </c>
    </row>
    <row r="147" spans="2:14">
      <c r="B147" s="188"/>
      <c r="C147" s="188"/>
      <c r="L147" s="172" t="e">
        <f t="shared" si="6"/>
        <v>#DIV/0!</v>
      </c>
      <c r="M147" s="172" t="e">
        <f t="shared" si="7"/>
        <v>#DIV/0!</v>
      </c>
      <c r="N147" s="172" t="e">
        <f t="shared" si="8"/>
        <v>#DIV/0!</v>
      </c>
    </row>
    <row r="148" spans="2:14">
      <c r="B148" s="188"/>
      <c r="C148" s="188"/>
      <c r="L148" s="172" t="e">
        <f t="shared" si="6"/>
        <v>#DIV/0!</v>
      </c>
      <c r="M148" s="172" t="e">
        <f t="shared" si="7"/>
        <v>#DIV/0!</v>
      </c>
      <c r="N148" s="172" t="e">
        <f t="shared" si="8"/>
        <v>#DIV/0!</v>
      </c>
    </row>
    <row r="149" spans="2:14">
      <c r="B149" s="188"/>
      <c r="C149" s="188"/>
      <c r="L149" s="172" t="e">
        <f t="shared" si="6"/>
        <v>#DIV/0!</v>
      </c>
      <c r="M149" s="172" t="e">
        <f t="shared" si="7"/>
        <v>#DIV/0!</v>
      </c>
      <c r="N149" s="172" t="e">
        <f t="shared" si="8"/>
        <v>#DIV/0!</v>
      </c>
    </row>
    <row r="150" spans="2:14">
      <c r="B150" s="188"/>
      <c r="C150" s="188"/>
      <c r="L150" s="172" t="e">
        <f t="shared" si="6"/>
        <v>#DIV/0!</v>
      </c>
      <c r="M150" s="172" t="e">
        <f t="shared" si="7"/>
        <v>#DIV/0!</v>
      </c>
      <c r="N150" s="172" t="e">
        <f t="shared" si="8"/>
        <v>#DIV/0!</v>
      </c>
    </row>
    <row r="151" spans="2:14">
      <c r="B151" s="188"/>
      <c r="C151" s="188"/>
      <c r="L151" s="172" t="e">
        <f t="shared" si="6"/>
        <v>#DIV/0!</v>
      </c>
      <c r="M151" s="172" t="e">
        <f t="shared" si="7"/>
        <v>#DIV/0!</v>
      </c>
      <c r="N151" s="172" t="e">
        <f t="shared" si="8"/>
        <v>#DIV/0!</v>
      </c>
    </row>
    <row r="152" spans="2:14">
      <c r="B152" s="188"/>
      <c r="C152" s="188"/>
      <c r="L152" s="172" t="e">
        <f t="shared" si="6"/>
        <v>#DIV/0!</v>
      </c>
      <c r="M152" s="172" t="e">
        <f t="shared" si="7"/>
        <v>#DIV/0!</v>
      </c>
      <c r="N152" s="172" t="e">
        <f t="shared" si="8"/>
        <v>#DIV/0!</v>
      </c>
    </row>
    <row r="153" spans="2:14">
      <c r="B153" s="188"/>
      <c r="C153" s="188"/>
      <c r="L153" s="172" t="e">
        <f t="shared" si="6"/>
        <v>#DIV/0!</v>
      </c>
      <c r="M153" s="172" t="e">
        <f t="shared" si="7"/>
        <v>#DIV/0!</v>
      </c>
      <c r="N153" s="172" t="e">
        <f t="shared" si="8"/>
        <v>#DIV/0!</v>
      </c>
    </row>
    <row r="154" spans="2:14">
      <c r="B154" s="188"/>
      <c r="C154" s="188"/>
      <c r="L154" s="172" t="e">
        <f t="shared" si="6"/>
        <v>#DIV/0!</v>
      </c>
      <c r="M154" s="172" t="e">
        <f t="shared" si="7"/>
        <v>#DIV/0!</v>
      </c>
      <c r="N154" s="172" t="e">
        <f t="shared" si="8"/>
        <v>#DIV/0!</v>
      </c>
    </row>
    <row r="155" spans="2:14">
      <c r="B155" s="188"/>
      <c r="C155" s="188"/>
    </row>
    <row r="156" spans="2:14">
      <c r="B156" s="188"/>
      <c r="C156" s="188"/>
    </row>
    <row r="157" spans="2:14">
      <c r="B157" s="188"/>
      <c r="C157" s="188"/>
    </row>
    <row r="158" spans="2:14">
      <c r="B158" s="188"/>
      <c r="C158" s="188"/>
    </row>
    <row r="159" spans="2:14">
      <c r="B159" s="188"/>
      <c r="C159" s="188"/>
    </row>
    <row r="160" spans="2:14">
      <c r="B160" s="188"/>
      <c r="C160" s="188"/>
    </row>
    <row r="161" spans="2:3">
      <c r="B161" s="188"/>
      <c r="C161" s="188"/>
    </row>
    <row r="162" spans="2:3">
      <c r="B162" s="188"/>
      <c r="C162" s="188"/>
    </row>
    <row r="163" spans="2:3">
      <c r="B163" s="188"/>
      <c r="C163" s="188"/>
    </row>
    <row r="164" spans="2:3">
      <c r="B164" s="188"/>
      <c r="C164" s="188"/>
    </row>
    <row r="165" spans="2:3">
      <c r="B165" s="188"/>
      <c r="C165" s="188"/>
    </row>
    <row r="166" spans="2:3">
      <c r="B166" s="188"/>
      <c r="C166" s="188"/>
    </row>
    <row r="167" spans="2:3">
      <c r="B167" s="188"/>
      <c r="C167" s="188"/>
    </row>
    <row r="168" spans="2:3">
      <c r="B168" s="188"/>
      <c r="C168" s="188"/>
    </row>
    <row r="169" spans="2:3">
      <c r="B169" s="188"/>
      <c r="C169" s="188"/>
    </row>
    <row r="170" spans="2:3">
      <c r="B170" s="188"/>
      <c r="C170" s="188"/>
    </row>
    <row r="171" spans="2:3">
      <c r="B171" s="188"/>
      <c r="C171" s="188"/>
    </row>
    <row r="172" spans="2:3">
      <c r="B172" s="188"/>
      <c r="C172" s="188"/>
    </row>
    <row r="173" spans="2:3">
      <c r="B173" s="188"/>
      <c r="C173" s="188"/>
    </row>
    <row r="174" spans="2:3">
      <c r="B174" s="188"/>
      <c r="C174" s="188"/>
    </row>
    <row r="175" spans="2:3">
      <c r="B175" s="188"/>
      <c r="C175" s="188"/>
    </row>
    <row r="176" spans="2:3">
      <c r="B176" s="188"/>
      <c r="C176" s="188"/>
    </row>
    <row r="177" spans="2:3">
      <c r="B177" s="188"/>
      <c r="C177" s="188"/>
    </row>
    <row r="178" spans="2:3">
      <c r="B178" s="188"/>
      <c r="C178" s="188"/>
    </row>
    <row r="179" spans="2:3">
      <c r="B179" s="188"/>
      <c r="C179" s="188"/>
    </row>
    <row r="180" spans="2:3">
      <c r="B180" s="188"/>
      <c r="C180" s="188"/>
    </row>
    <row r="181" spans="2:3">
      <c r="B181" s="188"/>
      <c r="C181" s="188"/>
    </row>
    <row r="182" spans="2:3">
      <c r="B182" s="188"/>
      <c r="C182" s="188"/>
    </row>
    <row r="183" spans="2:3">
      <c r="B183" s="188"/>
      <c r="C183" s="188"/>
    </row>
    <row r="184" spans="2:3">
      <c r="B184" s="188"/>
      <c r="C184" s="188"/>
    </row>
    <row r="185" spans="2:3">
      <c r="B185" s="188"/>
      <c r="C185" s="188"/>
    </row>
    <row r="186" spans="2:3">
      <c r="B186" s="188"/>
      <c r="C186" s="188"/>
    </row>
    <row r="187" spans="2:3">
      <c r="B187" s="188"/>
      <c r="C187" s="188"/>
    </row>
    <row r="188" spans="2:3">
      <c r="B188" s="188"/>
      <c r="C188" s="188"/>
    </row>
    <row r="189" spans="2:3">
      <c r="B189" s="188"/>
      <c r="C189" s="188"/>
    </row>
    <row r="190" spans="2:3">
      <c r="B190" s="188"/>
      <c r="C190" s="188"/>
    </row>
    <row r="191" spans="2:3">
      <c r="B191" s="188"/>
      <c r="C191" s="188"/>
    </row>
    <row r="192" spans="2:3">
      <c r="B192" s="188"/>
      <c r="C192" s="188"/>
    </row>
    <row r="193" spans="2:3">
      <c r="B193" s="188"/>
      <c r="C193" s="188"/>
    </row>
    <row r="194" spans="2:3">
      <c r="B194" s="188"/>
      <c r="C194" s="188"/>
    </row>
    <row r="195" spans="2:3">
      <c r="B195" s="188"/>
      <c r="C195" s="188"/>
    </row>
    <row r="196" spans="2:3">
      <c r="B196" s="188"/>
      <c r="C196" s="188"/>
    </row>
    <row r="197" spans="2:3">
      <c r="B197" s="188"/>
      <c r="C197" s="188"/>
    </row>
    <row r="198" spans="2:3">
      <c r="B198" s="188"/>
      <c r="C198" s="188"/>
    </row>
    <row r="199" spans="2:3">
      <c r="B199" s="188"/>
      <c r="C199" s="188"/>
    </row>
    <row r="200" spans="2:3">
      <c r="B200" s="188"/>
      <c r="C200" s="188"/>
    </row>
    <row r="201" spans="2:3">
      <c r="B201" s="188"/>
      <c r="C201" s="188"/>
    </row>
    <row r="202" spans="2:3">
      <c r="B202" s="188"/>
      <c r="C202" s="188"/>
    </row>
    <row r="203" spans="2:3">
      <c r="B203" s="188"/>
      <c r="C203" s="188"/>
    </row>
    <row r="204" spans="2:3">
      <c r="B204" s="188"/>
      <c r="C204" s="188"/>
    </row>
    <row r="205" spans="2:3">
      <c r="B205" s="188"/>
      <c r="C205" s="188"/>
    </row>
    <row r="206" spans="2:3">
      <c r="B206" s="188"/>
      <c r="C206" s="188"/>
    </row>
    <row r="207" spans="2:3">
      <c r="B207" s="188"/>
      <c r="C207" s="188"/>
    </row>
    <row r="208" spans="2:3">
      <c r="B208" s="188"/>
      <c r="C208" s="188"/>
    </row>
    <row r="209" spans="2:3">
      <c r="B209" s="188"/>
      <c r="C209" s="188"/>
    </row>
    <row r="210" spans="2:3">
      <c r="B210" s="188"/>
      <c r="C210" s="188"/>
    </row>
    <row r="211" spans="2:3">
      <c r="B211" s="188"/>
      <c r="C211" s="188"/>
    </row>
    <row r="212" spans="2:3">
      <c r="B212" s="188"/>
      <c r="C212" s="188"/>
    </row>
    <row r="213" spans="2:3">
      <c r="B213" s="188"/>
      <c r="C213" s="188"/>
    </row>
    <row r="214" spans="2:3">
      <c r="B214" s="188"/>
      <c r="C214" s="188"/>
    </row>
    <row r="215" spans="2:3">
      <c r="B215" s="188"/>
      <c r="C215" s="188"/>
    </row>
    <row r="216" spans="2:3">
      <c r="B216" s="188"/>
      <c r="C216" s="188"/>
    </row>
    <row r="217" spans="2:3">
      <c r="B217" s="188"/>
      <c r="C217" s="188"/>
    </row>
    <row r="218" spans="2:3">
      <c r="B218" s="188"/>
      <c r="C218" s="188"/>
    </row>
    <row r="219" spans="2:3">
      <c r="B219" s="188"/>
      <c r="C219" s="188"/>
    </row>
    <row r="220" spans="2:3">
      <c r="B220" s="188"/>
      <c r="C220" s="188"/>
    </row>
    <row r="221" spans="2:3">
      <c r="B221" s="188"/>
      <c r="C221" s="188"/>
    </row>
    <row r="222" spans="2:3">
      <c r="B222" s="188"/>
      <c r="C222" s="188"/>
    </row>
    <row r="223" spans="2:3">
      <c r="B223" s="188"/>
      <c r="C223" s="188"/>
    </row>
    <row r="224" spans="2:3">
      <c r="B224" s="188"/>
      <c r="C224" s="188"/>
    </row>
    <row r="225" spans="2:3">
      <c r="B225" s="188"/>
      <c r="C225" s="188"/>
    </row>
    <row r="226" spans="2:3">
      <c r="B226" s="188"/>
      <c r="C226" s="188"/>
    </row>
    <row r="227" spans="2:3">
      <c r="B227" s="188"/>
      <c r="C227" s="188"/>
    </row>
    <row r="228" spans="2:3">
      <c r="B228" s="188"/>
      <c r="C228" s="188"/>
    </row>
    <row r="229" spans="2:3">
      <c r="B229" s="188"/>
      <c r="C229" s="188"/>
    </row>
    <row r="230" spans="2:3">
      <c r="B230" s="188"/>
      <c r="C230" s="188"/>
    </row>
    <row r="231" spans="2:3">
      <c r="B231" s="188"/>
      <c r="C231" s="188"/>
    </row>
    <row r="232" spans="2:3">
      <c r="B232" s="188"/>
      <c r="C232" s="188"/>
    </row>
    <row r="233" spans="2:3">
      <c r="B233" s="188"/>
      <c r="C233" s="188"/>
    </row>
    <row r="234" spans="2:3">
      <c r="B234" s="188"/>
      <c r="C234" s="188"/>
    </row>
    <row r="235" spans="2:3">
      <c r="B235" s="188"/>
      <c r="C235" s="188"/>
    </row>
    <row r="236" spans="2:3">
      <c r="B236" s="188"/>
      <c r="C236" s="188"/>
    </row>
    <row r="237" spans="2:3">
      <c r="B237" s="188"/>
      <c r="C237" s="188"/>
    </row>
    <row r="238" spans="2:3">
      <c r="B238" s="188"/>
      <c r="C238" s="188"/>
    </row>
    <row r="239" spans="2:3">
      <c r="B239" s="188"/>
      <c r="C239" s="188"/>
    </row>
    <row r="240" spans="2:3">
      <c r="B240" s="188"/>
      <c r="C240" s="188"/>
    </row>
    <row r="241" spans="2:3">
      <c r="B241" s="188"/>
      <c r="C241" s="188"/>
    </row>
    <row r="242" spans="2:3">
      <c r="B242" s="188"/>
      <c r="C242" s="188"/>
    </row>
    <row r="243" spans="2:3">
      <c r="B243" s="188"/>
      <c r="C243" s="188"/>
    </row>
    <row r="244" spans="2:3">
      <c r="B244" s="188"/>
      <c r="C244" s="188"/>
    </row>
    <row r="245" spans="2:3">
      <c r="B245" s="188"/>
      <c r="C245" s="188"/>
    </row>
    <row r="246" spans="2:3">
      <c r="B246" s="188"/>
      <c r="C246" s="188"/>
    </row>
    <row r="247" spans="2:3">
      <c r="B247" s="188"/>
      <c r="C247" s="188"/>
    </row>
    <row r="1094" spans="1:1">
      <c r="A1094" s="172" t="s">
        <v>138</v>
      </c>
    </row>
    <row r="1095" spans="1:1">
      <c r="A1095" s="189" t="s">
        <v>139</v>
      </c>
    </row>
  </sheetData>
  <sheetProtection password="F105" sheet="1" objects="1" scenarios="1" selectLockedCells="1" selectUnlockedCells="1"/>
  <mergeCells count="1">
    <mergeCell ref="S1:U1"/>
  </mergeCells>
  <hyperlinks>
    <hyperlink ref="A1095" r:id="rId1"/>
  </hyperlinks>
  <pageMargins left="0.7" right="0.7" top="0.75" bottom="0.75" header="0.3" footer="0.3"/>
  <pageSetup orientation="portrait" horizontalDpi="1200" verticalDpi="1200" r:id="rId2"/>
  <legacyDrawing r:id="rId3"/>
  <controls>
    <control shapeId="1025" r:id="rId4" name="CommandButton1"/>
  </controls>
</worksheet>
</file>

<file path=xl/worksheets/sheet6.xml><?xml version="1.0" encoding="utf-8"?>
<worksheet xmlns="http://schemas.openxmlformats.org/spreadsheetml/2006/main" xmlns:r="http://schemas.openxmlformats.org/officeDocument/2006/relationships">
  <sheetPr codeName="Sheet5"/>
  <dimension ref="A1:AS661"/>
  <sheetViews>
    <sheetView showGridLines="0" showRowColHeaders="0" zoomScale="75" zoomScaleNormal="75" workbookViewId="0"/>
  </sheetViews>
  <sheetFormatPr defaultRowHeight="12.75"/>
  <cols>
    <col min="1" max="1" width="9.140625" style="66"/>
    <col min="2" max="2" width="5.28515625" style="66" customWidth="1"/>
    <col min="3" max="3" width="24" style="66" customWidth="1"/>
    <col min="4" max="257" width="9.140625" style="66"/>
    <col min="258" max="258" width="3.85546875" style="66" customWidth="1"/>
    <col min="259" max="259" width="24" style="66" customWidth="1"/>
    <col min="260" max="513" width="9.140625" style="66"/>
    <col min="514" max="514" width="3.85546875" style="66" customWidth="1"/>
    <col min="515" max="515" width="24" style="66" customWidth="1"/>
    <col min="516" max="769" width="9.140625" style="66"/>
    <col min="770" max="770" width="3.85546875" style="66" customWidth="1"/>
    <col min="771" max="771" width="24" style="66" customWidth="1"/>
    <col min="772" max="1025" width="9.140625" style="66"/>
    <col min="1026" max="1026" width="3.85546875" style="66" customWidth="1"/>
    <col min="1027" max="1027" width="24" style="66" customWidth="1"/>
    <col min="1028" max="1281" width="9.140625" style="66"/>
    <col min="1282" max="1282" width="3.85546875" style="66" customWidth="1"/>
    <col min="1283" max="1283" width="24" style="66" customWidth="1"/>
    <col min="1284" max="1537" width="9.140625" style="66"/>
    <col min="1538" max="1538" width="3.85546875" style="66" customWidth="1"/>
    <col min="1539" max="1539" width="24" style="66" customWidth="1"/>
    <col min="1540" max="1793" width="9.140625" style="66"/>
    <col min="1794" max="1794" width="3.85546875" style="66" customWidth="1"/>
    <col min="1795" max="1795" width="24" style="66" customWidth="1"/>
    <col min="1796" max="2049" width="9.140625" style="66"/>
    <col min="2050" max="2050" width="3.85546875" style="66" customWidth="1"/>
    <col min="2051" max="2051" width="24" style="66" customWidth="1"/>
    <col min="2052" max="2305" width="9.140625" style="66"/>
    <col min="2306" max="2306" width="3.85546875" style="66" customWidth="1"/>
    <col min="2307" max="2307" width="24" style="66" customWidth="1"/>
    <col min="2308" max="2561" width="9.140625" style="66"/>
    <col min="2562" max="2562" width="3.85546875" style="66" customWidth="1"/>
    <col min="2563" max="2563" width="24" style="66" customWidth="1"/>
    <col min="2564" max="2817" width="9.140625" style="66"/>
    <col min="2818" max="2818" width="3.85546875" style="66" customWidth="1"/>
    <col min="2819" max="2819" width="24" style="66" customWidth="1"/>
    <col min="2820" max="3073" width="9.140625" style="66"/>
    <col min="3074" max="3074" width="3.85546875" style="66" customWidth="1"/>
    <col min="3075" max="3075" width="24" style="66" customWidth="1"/>
    <col min="3076" max="3329" width="9.140625" style="66"/>
    <col min="3330" max="3330" width="3.85546875" style="66" customWidth="1"/>
    <col min="3331" max="3331" width="24" style="66" customWidth="1"/>
    <col min="3332" max="3585" width="9.140625" style="66"/>
    <col min="3586" max="3586" width="3.85546875" style="66" customWidth="1"/>
    <col min="3587" max="3587" width="24" style="66" customWidth="1"/>
    <col min="3588" max="3841" width="9.140625" style="66"/>
    <col min="3842" max="3842" width="3.85546875" style="66" customWidth="1"/>
    <col min="3843" max="3843" width="24" style="66" customWidth="1"/>
    <col min="3844" max="4097" width="9.140625" style="66"/>
    <col min="4098" max="4098" width="3.85546875" style="66" customWidth="1"/>
    <col min="4099" max="4099" width="24" style="66" customWidth="1"/>
    <col min="4100" max="4353" width="9.140625" style="66"/>
    <col min="4354" max="4354" width="3.85546875" style="66" customWidth="1"/>
    <col min="4355" max="4355" width="24" style="66" customWidth="1"/>
    <col min="4356" max="4609" width="9.140625" style="66"/>
    <col min="4610" max="4610" width="3.85546875" style="66" customWidth="1"/>
    <col min="4611" max="4611" width="24" style="66" customWidth="1"/>
    <col min="4612" max="4865" width="9.140625" style="66"/>
    <col min="4866" max="4866" width="3.85546875" style="66" customWidth="1"/>
    <col min="4867" max="4867" width="24" style="66" customWidth="1"/>
    <col min="4868" max="5121" width="9.140625" style="66"/>
    <col min="5122" max="5122" width="3.85546875" style="66" customWidth="1"/>
    <col min="5123" max="5123" width="24" style="66" customWidth="1"/>
    <col min="5124" max="5377" width="9.140625" style="66"/>
    <col min="5378" max="5378" width="3.85546875" style="66" customWidth="1"/>
    <col min="5379" max="5379" width="24" style="66" customWidth="1"/>
    <col min="5380" max="5633" width="9.140625" style="66"/>
    <col min="5634" max="5634" width="3.85546875" style="66" customWidth="1"/>
    <col min="5635" max="5635" width="24" style="66" customWidth="1"/>
    <col min="5636" max="5889" width="9.140625" style="66"/>
    <col min="5890" max="5890" width="3.85546875" style="66" customWidth="1"/>
    <col min="5891" max="5891" width="24" style="66" customWidth="1"/>
    <col min="5892" max="6145" width="9.140625" style="66"/>
    <col min="6146" max="6146" width="3.85546875" style="66" customWidth="1"/>
    <col min="6147" max="6147" width="24" style="66" customWidth="1"/>
    <col min="6148" max="6401" width="9.140625" style="66"/>
    <col min="6402" max="6402" width="3.85546875" style="66" customWidth="1"/>
    <col min="6403" max="6403" width="24" style="66" customWidth="1"/>
    <col min="6404" max="6657" width="9.140625" style="66"/>
    <col min="6658" max="6658" width="3.85546875" style="66" customWidth="1"/>
    <col min="6659" max="6659" width="24" style="66" customWidth="1"/>
    <col min="6660" max="6913" width="9.140625" style="66"/>
    <col min="6914" max="6914" width="3.85546875" style="66" customWidth="1"/>
    <col min="6915" max="6915" width="24" style="66" customWidth="1"/>
    <col min="6916" max="7169" width="9.140625" style="66"/>
    <col min="7170" max="7170" width="3.85546875" style="66" customWidth="1"/>
    <col min="7171" max="7171" width="24" style="66" customWidth="1"/>
    <col min="7172" max="7425" width="9.140625" style="66"/>
    <col min="7426" max="7426" width="3.85546875" style="66" customWidth="1"/>
    <col min="7427" max="7427" width="24" style="66" customWidth="1"/>
    <col min="7428" max="7681" width="9.140625" style="66"/>
    <col min="7682" max="7682" width="3.85546875" style="66" customWidth="1"/>
    <col min="7683" max="7683" width="24" style="66" customWidth="1"/>
    <col min="7684" max="7937" width="9.140625" style="66"/>
    <col min="7938" max="7938" width="3.85546875" style="66" customWidth="1"/>
    <col min="7939" max="7939" width="24" style="66" customWidth="1"/>
    <col min="7940" max="8193" width="9.140625" style="66"/>
    <col min="8194" max="8194" width="3.85546875" style="66" customWidth="1"/>
    <col min="8195" max="8195" width="24" style="66" customWidth="1"/>
    <col min="8196" max="8449" width="9.140625" style="66"/>
    <col min="8450" max="8450" width="3.85546875" style="66" customWidth="1"/>
    <col min="8451" max="8451" width="24" style="66" customWidth="1"/>
    <col min="8452" max="8705" width="9.140625" style="66"/>
    <col min="8706" max="8706" width="3.85546875" style="66" customWidth="1"/>
    <col min="8707" max="8707" width="24" style="66" customWidth="1"/>
    <col min="8708" max="8961" width="9.140625" style="66"/>
    <col min="8962" max="8962" width="3.85546875" style="66" customWidth="1"/>
    <col min="8963" max="8963" width="24" style="66" customWidth="1"/>
    <col min="8964" max="9217" width="9.140625" style="66"/>
    <col min="9218" max="9218" width="3.85546875" style="66" customWidth="1"/>
    <col min="9219" max="9219" width="24" style="66" customWidth="1"/>
    <col min="9220" max="9473" width="9.140625" style="66"/>
    <col min="9474" max="9474" width="3.85546875" style="66" customWidth="1"/>
    <col min="9475" max="9475" width="24" style="66" customWidth="1"/>
    <col min="9476" max="9729" width="9.140625" style="66"/>
    <col min="9730" max="9730" width="3.85546875" style="66" customWidth="1"/>
    <col min="9731" max="9731" width="24" style="66" customWidth="1"/>
    <col min="9732" max="9985" width="9.140625" style="66"/>
    <col min="9986" max="9986" width="3.85546875" style="66" customWidth="1"/>
    <col min="9987" max="9987" width="24" style="66" customWidth="1"/>
    <col min="9988" max="10241" width="9.140625" style="66"/>
    <col min="10242" max="10242" width="3.85546875" style="66" customWidth="1"/>
    <col min="10243" max="10243" width="24" style="66" customWidth="1"/>
    <col min="10244" max="10497" width="9.140625" style="66"/>
    <col min="10498" max="10498" width="3.85546875" style="66" customWidth="1"/>
    <col min="10499" max="10499" width="24" style="66" customWidth="1"/>
    <col min="10500" max="10753" width="9.140625" style="66"/>
    <col min="10754" max="10754" width="3.85546875" style="66" customWidth="1"/>
    <col min="10755" max="10755" width="24" style="66" customWidth="1"/>
    <col min="10756" max="11009" width="9.140625" style="66"/>
    <col min="11010" max="11010" width="3.85546875" style="66" customWidth="1"/>
    <col min="11011" max="11011" width="24" style="66" customWidth="1"/>
    <col min="11012" max="11265" width="9.140625" style="66"/>
    <col min="11266" max="11266" width="3.85546875" style="66" customWidth="1"/>
    <col min="11267" max="11267" width="24" style="66" customWidth="1"/>
    <col min="11268" max="11521" width="9.140625" style="66"/>
    <col min="11522" max="11522" width="3.85546875" style="66" customWidth="1"/>
    <col min="11523" max="11523" width="24" style="66" customWidth="1"/>
    <col min="11524" max="11777" width="9.140625" style="66"/>
    <col min="11778" max="11778" width="3.85546875" style="66" customWidth="1"/>
    <col min="11779" max="11779" width="24" style="66" customWidth="1"/>
    <col min="11780" max="12033" width="9.140625" style="66"/>
    <col min="12034" max="12034" width="3.85546875" style="66" customWidth="1"/>
    <col min="12035" max="12035" width="24" style="66" customWidth="1"/>
    <col min="12036" max="12289" width="9.140625" style="66"/>
    <col min="12290" max="12290" width="3.85546875" style="66" customWidth="1"/>
    <col min="12291" max="12291" width="24" style="66" customWidth="1"/>
    <col min="12292" max="12545" width="9.140625" style="66"/>
    <col min="12546" max="12546" width="3.85546875" style="66" customWidth="1"/>
    <col min="12547" max="12547" width="24" style="66" customWidth="1"/>
    <col min="12548" max="12801" width="9.140625" style="66"/>
    <col min="12802" max="12802" width="3.85546875" style="66" customWidth="1"/>
    <col min="12803" max="12803" width="24" style="66" customWidth="1"/>
    <col min="12804" max="13057" width="9.140625" style="66"/>
    <col min="13058" max="13058" width="3.85546875" style="66" customWidth="1"/>
    <col min="13059" max="13059" width="24" style="66" customWidth="1"/>
    <col min="13060" max="13313" width="9.140625" style="66"/>
    <col min="13314" max="13314" width="3.85546875" style="66" customWidth="1"/>
    <col min="13315" max="13315" width="24" style="66" customWidth="1"/>
    <col min="13316" max="13569" width="9.140625" style="66"/>
    <col min="13570" max="13570" width="3.85546875" style="66" customWidth="1"/>
    <col min="13571" max="13571" width="24" style="66" customWidth="1"/>
    <col min="13572" max="13825" width="9.140625" style="66"/>
    <col min="13826" max="13826" width="3.85546875" style="66" customWidth="1"/>
    <col min="13827" max="13827" width="24" style="66" customWidth="1"/>
    <col min="13828" max="14081" width="9.140625" style="66"/>
    <col min="14082" max="14082" width="3.85546875" style="66" customWidth="1"/>
    <col min="14083" max="14083" width="24" style="66" customWidth="1"/>
    <col min="14084" max="14337" width="9.140625" style="66"/>
    <col min="14338" max="14338" width="3.85546875" style="66" customWidth="1"/>
    <col min="14339" max="14339" width="24" style="66" customWidth="1"/>
    <col min="14340" max="14593" width="9.140625" style="66"/>
    <col min="14594" max="14594" width="3.85546875" style="66" customWidth="1"/>
    <col min="14595" max="14595" width="24" style="66" customWidth="1"/>
    <col min="14596" max="14849" width="9.140625" style="66"/>
    <col min="14850" max="14850" width="3.85546875" style="66" customWidth="1"/>
    <col min="14851" max="14851" width="24" style="66" customWidth="1"/>
    <col min="14852" max="15105" width="9.140625" style="66"/>
    <col min="15106" max="15106" width="3.85546875" style="66" customWidth="1"/>
    <col min="15107" max="15107" width="24" style="66" customWidth="1"/>
    <col min="15108" max="15361" width="9.140625" style="66"/>
    <col min="15362" max="15362" width="3.85546875" style="66" customWidth="1"/>
    <col min="15363" max="15363" width="24" style="66" customWidth="1"/>
    <col min="15364" max="15617" width="9.140625" style="66"/>
    <col min="15618" max="15618" width="3.85546875" style="66" customWidth="1"/>
    <col min="15619" max="15619" width="24" style="66" customWidth="1"/>
    <col min="15620" max="15873" width="9.140625" style="66"/>
    <col min="15874" max="15874" width="3.85546875" style="66" customWidth="1"/>
    <col min="15875" max="15875" width="24" style="66" customWidth="1"/>
    <col min="15876" max="16129" width="9.140625" style="66"/>
    <col min="16130" max="16130" width="3.85546875" style="66" customWidth="1"/>
    <col min="16131" max="16131" width="24" style="66" customWidth="1"/>
    <col min="16132" max="16384" width="9.140625" style="66"/>
  </cols>
  <sheetData>
    <row r="1" spans="1:45">
      <c r="A1" s="64"/>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row>
    <row r="2" spans="1:45">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row>
    <row r="3" spans="1:45">
      <c r="A3" s="65"/>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row>
    <row r="4" spans="1:45">
      <c r="A4" s="65"/>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row>
    <row r="5" spans="1:45">
      <c r="A5" s="65"/>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row>
    <row r="6" spans="1:45">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row>
    <row r="7" spans="1:45">
      <c r="A7" s="65"/>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row>
    <row r="8" spans="1:45">
      <c r="A8" s="65"/>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row>
    <row r="9" spans="1:45">
      <c r="A9" s="65"/>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row>
    <row r="10" spans="1:45">
      <c r="A10" s="65"/>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row>
    <row r="11" spans="1:45" ht="38.25" customHeight="1">
      <c r="A11" s="65"/>
      <c r="B11" s="144" t="s">
        <v>188</v>
      </c>
      <c r="C11" s="140"/>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row>
    <row r="12" spans="1:45">
      <c r="A12" s="65"/>
      <c r="B12" s="67" t="s">
        <v>193</v>
      </c>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row>
    <row r="13" spans="1:45">
      <c r="A13" s="65"/>
      <c r="B13" s="67"/>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row>
    <row r="14" spans="1:45">
      <c r="A14" s="65"/>
      <c r="B14" s="67"/>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row>
    <row r="15" spans="1:45" ht="22.5">
      <c r="A15" s="65"/>
      <c r="B15" s="68" t="s">
        <v>106</v>
      </c>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row>
    <row r="16" spans="1:45" ht="18.75">
      <c r="A16" s="65"/>
      <c r="B16" s="78" t="s">
        <v>107</v>
      </c>
      <c r="C16" s="70" t="s">
        <v>108</v>
      </c>
      <c r="D16" s="70"/>
      <c r="E16" s="70"/>
      <c r="F16" s="70"/>
      <c r="G16" s="79"/>
      <c r="H16" s="79"/>
      <c r="I16" s="80"/>
      <c r="J16" s="77"/>
      <c r="K16" s="77"/>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row>
    <row r="17" spans="1:45" ht="18.75">
      <c r="A17" s="65"/>
      <c r="B17" s="81" t="s">
        <v>107</v>
      </c>
      <c r="C17" s="70" t="s">
        <v>109</v>
      </c>
      <c r="D17" s="70"/>
      <c r="E17" s="70"/>
      <c r="F17" s="70"/>
      <c r="G17" s="79"/>
      <c r="H17" s="79"/>
      <c r="I17" s="80"/>
      <c r="J17" s="77"/>
      <c r="K17" s="77"/>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row>
    <row r="18" spans="1:45" ht="18.75">
      <c r="A18" s="65"/>
      <c r="B18" s="81"/>
      <c r="C18" s="82" t="s">
        <v>110</v>
      </c>
      <c r="D18" s="70"/>
      <c r="E18" s="70"/>
      <c r="F18" s="70"/>
      <c r="G18" s="79"/>
      <c r="H18" s="79"/>
      <c r="I18" s="80"/>
      <c r="J18" s="77"/>
      <c r="K18" s="77"/>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row>
    <row r="19" spans="1:45" ht="18.75">
      <c r="A19" s="65"/>
      <c r="B19" s="81"/>
      <c r="C19" s="82" t="s">
        <v>111</v>
      </c>
      <c r="D19" s="70"/>
      <c r="E19" s="70"/>
      <c r="F19" s="70"/>
      <c r="G19" s="79"/>
      <c r="H19" s="79"/>
      <c r="I19" s="80"/>
      <c r="J19" s="77"/>
      <c r="K19" s="77"/>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row>
    <row r="20" spans="1:45" ht="18.75">
      <c r="A20" s="65"/>
      <c r="B20" s="81"/>
      <c r="C20" s="70"/>
      <c r="D20" s="70"/>
      <c r="E20" s="70"/>
      <c r="F20" s="70"/>
      <c r="G20" s="79"/>
      <c r="H20" s="79"/>
      <c r="I20" s="80"/>
      <c r="J20" s="77"/>
      <c r="K20" s="77"/>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row>
    <row r="21" spans="1:45" ht="18.75">
      <c r="A21" s="65"/>
      <c r="B21" s="81"/>
      <c r="C21" s="70"/>
      <c r="D21" s="70"/>
      <c r="E21" s="70"/>
      <c r="F21" s="70"/>
      <c r="G21" s="79"/>
      <c r="H21" s="79"/>
      <c r="I21" s="80"/>
      <c r="J21" s="77"/>
      <c r="K21" s="77"/>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row>
    <row r="22" spans="1:45" ht="22.5">
      <c r="A22" s="65"/>
      <c r="B22" s="68" t="s">
        <v>113</v>
      </c>
      <c r="C22" s="70"/>
      <c r="D22" s="70"/>
      <c r="E22" s="70"/>
      <c r="F22" s="70"/>
      <c r="G22" s="79"/>
      <c r="H22" s="79"/>
      <c r="I22" s="80"/>
      <c r="J22" s="77"/>
      <c r="K22" s="77"/>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row>
    <row r="23" spans="1:45" ht="18.75">
      <c r="A23" s="65"/>
      <c r="B23" s="81" t="s">
        <v>107</v>
      </c>
      <c r="C23" s="70" t="s">
        <v>112</v>
      </c>
      <c r="D23" s="70"/>
      <c r="E23" s="70"/>
      <c r="F23" s="70"/>
      <c r="G23" s="79"/>
      <c r="H23" s="79"/>
      <c r="I23" s="80"/>
      <c r="J23" s="77"/>
      <c r="K23" s="77"/>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row>
    <row r="24" spans="1:45" ht="18.75">
      <c r="A24" s="65"/>
      <c r="B24" s="78" t="s">
        <v>107</v>
      </c>
      <c r="C24" s="70" t="s">
        <v>166</v>
      </c>
      <c r="D24" s="70"/>
      <c r="E24" s="70"/>
      <c r="F24" s="70"/>
      <c r="G24" s="79"/>
      <c r="H24" s="79"/>
      <c r="I24" s="80"/>
      <c r="J24" s="77"/>
      <c r="K24" s="77"/>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row>
    <row r="25" spans="1:45" ht="18.75">
      <c r="A25" s="65"/>
      <c r="B25" s="81" t="s">
        <v>107</v>
      </c>
      <c r="C25" s="117" t="s">
        <v>147</v>
      </c>
      <c r="D25" s="70"/>
      <c r="E25" s="70"/>
      <c r="F25" s="70"/>
      <c r="G25" s="79"/>
      <c r="H25" s="79"/>
      <c r="I25" s="80"/>
      <c r="J25" s="77"/>
      <c r="K25" s="77"/>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row>
    <row r="26" spans="1:45" ht="18.75">
      <c r="A26" s="65"/>
      <c r="B26" s="81" t="s">
        <v>107</v>
      </c>
      <c r="C26" s="70" t="s">
        <v>132</v>
      </c>
      <c r="D26" s="70"/>
      <c r="E26" s="70"/>
      <c r="F26" s="70"/>
      <c r="G26" s="79"/>
      <c r="H26" s="79"/>
      <c r="I26" s="80"/>
      <c r="J26" s="77"/>
      <c r="K26" s="77"/>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row>
    <row r="27" spans="1:45" ht="18.75">
      <c r="A27" s="65"/>
      <c r="B27" s="78" t="s">
        <v>88</v>
      </c>
      <c r="C27" s="84" t="s">
        <v>140</v>
      </c>
      <c r="D27" s="70"/>
      <c r="E27" s="70"/>
      <c r="F27" s="70"/>
      <c r="G27" s="79"/>
      <c r="H27" s="79"/>
      <c r="I27" s="80"/>
      <c r="J27" s="77"/>
      <c r="K27" s="77"/>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row>
    <row r="28" spans="1:45" ht="18.75">
      <c r="A28" s="65"/>
      <c r="B28" s="81"/>
      <c r="C28" s="85" t="s">
        <v>135</v>
      </c>
      <c r="D28" s="70"/>
      <c r="E28" s="70"/>
      <c r="F28" s="70"/>
      <c r="G28" s="79"/>
      <c r="H28" s="79"/>
      <c r="I28" s="80"/>
      <c r="J28" s="77"/>
      <c r="K28" s="77"/>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row>
    <row r="29" spans="1:45" ht="18.75">
      <c r="A29" s="65"/>
      <c r="B29" s="78" t="s">
        <v>89</v>
      </c>
      <c r="C29" s="84" t="s">
        <v>115</v>
      </c>
      <c r="D29" s="70"/>
      <c r="E29" s="70"/>
      <c r="F29" s="70"/>
      <c r="G29" s="79"/>
      <c r="H29" s="79"/>
      <c r="I29" s="80"/>
      <c r="J29" s="77"/>
      <c r="K29" s="77"/>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row>
    <row r="30" spans="1:45" ht="18.75">
      <c r="A30" s="65"/>
      <c r="B30" s="81"/>
      <c r="C30" s="85" t="s">
        <v>116</v>
      </c>
      <c r="D30" s="70"/>
      <c r="E30" s="70"/>
      <c r="F30" s="70"/>
      <c r="G30" s="79"/>
      <c r="H30" s="79"/>
      <c r="I30" s="80"/>
      <c r="J30" s="77"/>
      <c r="K30" s="77"/>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row>
    <row r="31" spans="1:45" ht="18.75">
      <c r="A31" s="65"/>
      <c r="B31" s="81"/>
      <c r="C31" s="85" t="s">
        <v>141</v>
      </c>
      <c r="D31" s="70"/>
      <c r="E31" s="70"/>
      <c r="F31" s="70"/>
      <c r="G31" s="79"/>
      <c r="H31" s="79"/>
      <c r="I31" s="80"/>
      <c r="J31" s="77"/>
      <c r="K31" s="77"/>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row>
    <row r="32" spans="1:45" ht="18.75">
      <c r="A32" s="65"/>
      <c r="B32" s="69" t="s">
        <v>114</v>
      </c>
      <c r="C32" s="84" t="s">
        <v>117</v>
      </c>
      <c r="D32" s="70"/>
      <c r="E32" s="70"/>
      <c r="F32" s="70"/>
      <c r="G32" s="79"/>
      <c r="H32" s="79"/>
      <c r="I32" s="80"/>
      <c r="J32" s="77"/>
      <c r="K32" s="77"/>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row>
    <row r="33" spans="1:45" ht="18.75">
      <c r="A33" s="65"/>
      <c r="B33" s="70"/>
      <c r="C33" s="85" t="s">
        <v>118</v>
      </c>
      <c r="D33" s="70"/>
      <c r="E33" s="70"/>
      <c r="F33" s="70"/>
      <c r="G33" s="79"/>
      <c r="H33" s="79"/>
      <c r="I33" s="80"/>
      <c r="J33" s="77"/>
      <c r="K33" s="77"/>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row>
    <row r="34" spans="1:45" ht="18.75">
      <c r="A34" s="65"/>
      <c r="B34" s="69" t="s">
        <v>159</v>
      </c>
      <c r="C34" s="84" t="s">
        <v>160</v>
      </c>
      <c r="D34" s="70"/>
      <c r="E34" s="70"/>
      <c r="F34" s="70"/>
      <c r="G34" s="79"/>
      <c r="H34" s="79"/>
      <c r="I34" s="80"/>
      <c r="J34" s="77"/>
      <c r="K34" s="77"/>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row>
    <row r="35" spans="1:45" ht="18.75">
      <c r="A35" s="65"/>
      <c r="B35" s="69"/>
      <c r="C35" s="84"/>
      <c r="D35" s="70"/>
      <c r="E35" s="70"/>
      <c r="F35" s="70"/>
      <c r="G35" s="79"/>
      <c r="H35" s="79"/>
      <c r="I35" s="80"/>
      <c r="J35" s="77"/>
      <c r="K35" s="77"/>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row>
    <row r="36" spans="1:45" ht="18.75">
      <c r="A36" s="65"/>
      <c r="B36" s="70"/>
      <c r="C36" s="70"/>
      <c r="D36" s="70"/>
      <c r="E36" s="70"/>
      <c r="F36" s="70"/>
      <c r="G36" s="79"/>
      <c r="H36" s="79"/>
      <c r="I36" s="80"/>
      <c r="J36" s="77"/>
      <c r="K36" s="77"/>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row>
    <row r="37" spans="1:45" ht="22.5">
      <c r="A37" s="65"/>
      <c r="B37" s="68" t="s">
        <v>87</v>
      </c>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row>
    <row r="38" spans="1:45">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row>
    <row r="39" spans="1:45" ht="18.75">
      <c r="A39" s="65"/>
      <c r="B39" s="69" t="s">
        <v>88</v>
      </c>
      <c r="C39" s="70" t="s">
        <v>105</v>
      </c>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row>
    <row r="40" spans="1:45" ht="18.75">
      <c r="A40" s="65"/>
      <c r="B40" s="70"/>
      <c r="C40" s="70" t="s">
        <v>142</v>
      </c>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row>
    <row r="41" spans="1:45" ht="18.75">
      <c r="A41" s="65"/>
      <c r="B41" s="69" t="s">
        <v>89</v>
      </c>
      <c r="C41" s="70" t="s">
        <v>146</v>
      </c>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row>
    <row r="42" spans="1:45" ht="18.75">
      <c r="A42" s="65"/>
      <c r="B42" s="70"/>
      <c r="C42" s="70" t="s">
        <v>212</v>
      </c>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row>
    <row r="43" spans="1:45" ht="18.75">
      <c r="A43" s="65"/>
      <c r="B43" s="69" t="s">
        <v>114</v>
      </c>
      <c r="C43" s="70" t="s">
        <v>131</v>
      </c>
      <c r="D43" s="65"/>
      <c r="E43" s="65"/>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row>
    <row r="44" spans="1:45" ht="18.75">
      <c r="A44" s="65"/>
      <c r="B44" s="70"/>
      <c r="C44" s="70" t="s">
        <v>134</v>
      </c>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row>
    <row r="45" spans="1:45" ht="18.75">
      <c r="A45" s="65"/>
      <c r="B45" s="69" t="s">
        <v>159</v>
      </c>
      <c r="C45" s="70" t="s">
        <v>165</v>
      </c>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row>
    <row r="46" spans="1:45" ht="18.75">
      <c r="A46" s="65"/>
      <c r="B46" s="69" t="s">
        <v>170</v>
      </c>
      <c r="C46" s="70" t="s">
        <v>171</v>
      </c>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row>
    <row r="47" spans="1:45" ht="18.75">
      <c r="A47" s="65"/>
      <c r="B47" s="70"/>
      <c r="C47" s="70" t="s">
        <v>172</v>
      </c>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row>
    <row r="48" spans="1:45" ht="18.75">
      <c r="A48" s="65"/>
      <c r="B48" s="69" t="s">
        <v>183</v>
      </c>
      <c r="C48" s="70" t="s">
        <v>184</v>
      </c>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row>
    <row r="49" spans="1:45" ht="18.75">
      <c r="A49" s="65"/>
      <c r="B49" s="70"/>
      <c r="C49" s="70" t="s">
        <v>185</v>
      </c>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row>
    <row r="50" spans="1:45" ht="18.75">
      <c r="A50" s="65"/>
      <c r="B50" s="70"/>
      <c r="C50" s="70"/>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row>
    <row r="51" spans="1:45" ht="18.75">
      <c r="A51" s="65"/>
      <c r="B51" s="70"/>
      <c r="C51" s="70"/>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row>
    <row r="52" spans="1:45" ht="22.5">
      <c r="A52" s="65"/>
      <c r="B52" s="68" t="s">
        <v>90</v>
      </c>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row>
    <row r="53" spans="1:45" ht="18.75">
      <c r="A53" s="65"/>
      <c r="B53" s="70"/>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row>
    <row r="54" spans="1:45" ht="18.75">
      <c r="A54" s="65"/>
      <c r="B54" s="69" t="s">
        <v>88</v>
      </c>
      <c r="C54" s="70" t="s">
        <v>148</v>
      </c>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row>
    <row r="55" spans="1:45" ht="18.75">
      <c r="A55" s="65"/>
      <c r="B55" s="70"/>
      <c r="C55" s="70" t="s">
        <v>129</v>
      </c>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row>
    <row r="56" spans="1:45" ht="18.75">
      <c r="A56" s="65"/>
      <c r="B56" s="70"/>
      <c r="C56" s="70" t="s">
        <v>130</v>
      </c>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row>
    <row r="57" spans="1:45" ht="18.75">
      <c r="A57" s="65"/>
      <c r="B57" s="69" t="s">
        <v>89</v>
      </c>
      <c r="C57" s="70" t="s">
        <v>143</v>
      </c>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row>
    <row r="58" spans="1:45" ht="18.75">
      <c r="A58" s="65"/>
      <c r="B58" s="70"/>
      <c r="C58" s="70" t="s">
        <v>144</v>
      </c>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row>
    <row r="59" spans="1:45" ht="18.75">
      <c r="A59" s="65"/>
      <c r="B59" s="69" t="s">
        <v>114</v>
      </c>
      <c r="C59" s="70" t="s">
        <v>119</v>
      </c>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row>
    <row r="60" spans="1:45" ht="18.75">
      <c r="A60" s="65"/>
      <c r="B60" s="69"/>
      <c r="C60" s="70" t="s">
        <v>136</v>
      </c>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row>
    <row r="61" spans="1:45" ht="18.75">
      <c r="A61" s="65"/>
      <c r="B61" s="70"/>
      <c r="C61" s="70" t="s">
        <v>145</v>
      </c>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row>
    <row r="62" spans="1:45" ht="18.75">
      <c r="A62" s="65"/>
      <c r="B62" s="69"/>
      <c r="C62" s="70" t="s">
        <v>150</v>
      </c>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row>
    <row r="63" spans="1:45" ht="18.75">
      <c r="A63" s="65"/>
      <c r="B63" s="69" t="s">
        <v>159</v>
      </c>
      <c r="C63" s="70" t="s">
        <v>180</v>
      </c>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row>
    <row r="64" spans="1:45" ht="18.75">
      <c r="A64" s="65"/>
      <c r="B64" s="70"/>
      <c r="C64" s="69" t="s">
        <v>181</v>
      </c>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row>
    <row r="65" spans="1:45" ht="18.75">
      <c r="A65" s="65"/>
      <c r="B65" s="69"/>
      <c r="C65" s="70" t="s">
        <v>182</v>
      </c>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row>
    <row r="66" spans="1:45" ht="18.75">
      <c r="A66" s="65"/>
      <c r="B66" s="70"/>
      <c r="C66" s="70"/>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row>
    <row r="67" spans="1:45" ht="18.75">
      <c r="A67" s="65"/>
      <c r="B67" s="69"/>
      <c r="C67" s="70"/>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row>
    <row r="68" spans="1:45" ht="18.75">
      <c r="A68" s="65"/>
      <c r="B68" s="70"/>
      <c r="C68" s="70"/>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row>
    <row r="69" spans="1:45" ht="18.75">
      <c r="A69" s="65"/>
      <c r="B69" s="70"/>
      <c r="C69" s="70"/>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row>
    <row r="70" spans="1:45" ht="18.75">
      <c r="A70" s="65"/>
      <c r="B70" s="69"/>
      <c r="C70" s="70"/>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row>
    <row r="71" spans="1:45" ht="18.75">
      <c r="A71" s="65"/>
      <c r="B71" s="70"/>
      <c r="C71" s="70"/>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row>
    <row r="72" spans="1:45" ht="18.75">
      <c r="A72" s="65"/>
      <c r="B72" s="70"/>
      <c r="C72" s="70"/>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row>
    <row r="73" spans="1:45" ht="18.75">
      <c r="A73" s="65"/>
      <c r="B73" s="70"/>
      <c r="C73" s="70"/>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row>
    <row r="74" spans="1:45" ht="18.75">
      <c r="A74" s="65"/>
      <c r="B74" s="70"/>
      <c r="C74" s="70"/>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row>
    <row r="75" spans="1:45" ht="18.75">
      <c r="A75" s="65"/>
      <c r="B75" s="70"/>
      <c r="C75" s="71"/>
      <c r="D75" s="65"/>
      <c r="E75" s="65"/>
      <c r="F75" s="65"/>
      <c r="G75" s="65"/>
      <c r="H75" s="65"/>
      <c r="I75" s="65"/>
      <c r="J75" s="65"/>
      <c r="K75" s="65"/>
      <c r="L75" s="65"/>
      <c r="M75" s="65"/>
      <c r="N75" s="65"/>
      <c r="O75" s="65"/>
      <c r="P75" s="65"/>
      <c r="Q75" s="65"/>
      <c r="R75" s="65"/>
      <c r="S75" s="65"/>
      <c r="T75" s="65"/>
      <c r="U75" s="71"/>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row>
    <row r="76" spans="1:45" ht="18.75">
      <c r="A76" s="65"/>
      <c r="B76" s="70"/>
      <c r="C76" s="71"/>
      <c r="D76" s="65"/>
      <c r="E76" s="65"/>
      <c r="F76" s="65"/>
      <c r="G76" s="65"/>
      <c r="H76" s="65"/>
      <c r="I76" s="65"/>
      <c r="J76" s="65"/>
      <c r="K76" s="65"/>
      <c r="L76" s="65"/>
      <c r="M76" s="65"/>
      <c r="N76" s="65"/>
      <c r="O76" s="65"/>
      <c r="P76" s="65"/>
      <c r="Q76" s="65"/>
      <c r="R76" s="65"/>
      <c r="S76" s="65"/>
      <c r="T76" s="65"/>
      <c r="U76" s="71"/>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row>
    <row r="77" spans="1:45" ht="18.75">
      <c r="A77" s="65"/>
      <c r="B77" s="70"/>
      <c r="C77" s="70"/>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row>
    <row r="78" spans="1:45" ht="18.75">
      <c r="A78" s="65"/>
      <c r="B78" s="70"/>
      <c r="C78" s="70"/>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row>
    <row r="79" spans="1:45" ht="18.75">
      <c r="A79" s="65"/>
      <c r="B79" s="70"/>
      <c r="C79" s="70"/>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row>
    <row r="80" spans="1:45" ht="18.75">
      <c r="A80" s="65"/>
      <c r="B80" s="70"/>
      <c r="C80" s="70"/>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row>
    <row r="81" spans="1:45" ht="18.75">
      <c r="A81" s="65"/>
      <c r="B81" s="70"/>
      <c r="C81" s="70"/>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row>
    <row r="82" spans="1:45" ht="18.75">
      <c r="A82" s="65"/>
      <c r="B82" s="70"/>
      <c r="C82" s="70"/>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row>
    <row r="83" spans="1:45" ht="18.75">
      <c r="A83" s="65"/>
      <c r="B83" s="70"/>
      <c r="C83" s="70"/>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row>
    <row r="84" spans="1:45" ht="18.75">
      <c r="A84" s="65"/>
      <c r="B84" s="70"/>
      <c r="C84" s="70"/>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row>
    <row r="85" spans="1:45" ht="18.75">
      <c r="A85" s="65"/>
      <c r="B85" s="70"/>
      <c r="C85" s="70"/>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row>
    <row r="86" spans="1:45" ht="18.75">
      <c r="A86" s="65"/>
      <c r="B86" s="70"/>
      <c r="C86" s="70"/>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row>
    <row r="87" spans="1:45" ht="18.75">
      <c r="A87" s="65"/>
      <c r="B87" s="70"/>
      <c r="C87" s="70"/>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row>
    <row r="88" spans="1:45" ht="18.75">
      <c r="A88" s="65"/>
      <c r="B88" s="70"/>
      <c r="C88" s="70"/>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row>
    <row r="89" spans="1:45" ht="18.75">
      <c r="A89" s="65"/>
      <c r="B89" s="70"/>
      <c r="C89" s="70"/>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row>
    <row r="90" spans="1:45" ht="18.75">
      <c r="A90" s="65"/>
      <c r="B90" s="70"/>
      <c r="C90" s="70"/>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row>
    <row r="91" spans="1:45" ht="18.75">
      <c r="A91" s="65"/>
      <c r="B91" s="70"/>
      <c r="C91" s="70"/>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row>
    <row r="92" spans="1:45" ht="18.75">
      <c r="A92" s="65"/>
      <c r="B92" s="70"/>
      <c r="C92" s="70" t="s">
        <v>214</v>
      </c>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row>
    <row r="93" spans="1:45" ht="18.75">
      <c r="A93" s="65"/>
      <c r="B93" s="70"/>
      <c r="C93" s="70" t="s">
        <v>215</v>
      </c>
      <c r="D93" s="65"/>
      <c r="E93" s="65"/>
      <c r="F93" s="65"/>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row>
    <row r="94" spans="1:45" ht="18.75">
      <c r="A94" s="65"/>
      <c r="B94" s="70"/>
      <c r="C94" s="70"/>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row>
    <row r="95" spans="1:45" ht="18.75">
      <c r="A95" s="65"/>
      <c r="B95" s="70"/>
      <c r="C95" s="71"/>
      <c r="D95" s="65"/>
      <c r="E95" s="65"/>
      <c r="F95" s="65"/>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row>
    <row r="96" spans="1:45" ht="18.75">
      <c r="A96" s="65"/>
      <c r="B96" s="70"/>
      <c r="C96" s="71"/>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row>
    <row r="97" spans="1:45" ht="18.75">
      <c r="A97" s="65"/>
      <c r="B97" s="70"/>
      <c r="C97" s="70"/>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row>
    <row r="98" spans="1:45" ht="18.75">
      <c r="A98" s="65"/>
      <c r="B98" s="70"/>
      <c r="C98" s="70"/>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row>
    <row r="99" spans="1:45" ht="18.75">
      <c r="A99" s="65"/>
      <c r="B99" s="70"/>
      <c r="C99" s="70"/>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row>
    <row r="100" spans="1:45" ht="18.75">
      <c r="A100" s="65"/>
      <c r="B100" s="70"/>
      <c r="C100" s="70"/>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row>
    <row r="101" spans="1:45" ht="18.75">
      <c r="A101" s="65"/>
      <c r="B101" s="70"/>
      <c r="C101" s="71"/>
      <c r="D101" s="65"/>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row>
    <row r="102" spans="1:45" ht="18.75">
      <c r="A102" s="65"/>
      <c r="B102" s="70"/>
      <c r="C102" s="71"/>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row>
    <row r="103" spans="1:45" ht="18.75">
      <c r="A103" s="65"/>
      <c r="B103" s="70"/>
      <c r="C103" s="70"/>
      <c r="D103" s="65"/>
      <c r="E103" s="65"/>
      <c r="F103" s="65"/>
      <c r="G103" s="65"/>
      <c r="H103" s="65"/>
      <c r="I103" s="65"/>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row>
    <row r="104" spans="1:45" ht="18.75">
      <c r="A104" s="65"/>
      <c r="B104" s="70"/>
      <c r="C104" s="70"/>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row>
    <row r="105" spans="1:45" ht="18.75">
      <c r="A105" s="65"/>
      <c r="B105" s="70"/>
      <c r="C105" s="70"/>
      <c r="D105" s="65"/>
      <c r="E105" s="65"/>
      <c r="F105" s="65"/>
      <c r="G105" s="65"/>
      <c r="H105" s="65"/>
      <c r="I105" s="65"/>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row>
    <row r="106" spans="1:45" ht="18.75">
      <c r="A106" s="65"/>
      <c r="B106" s="70"/>
      <c r="C106" s="70"/>
      <c r="D106" s="65"/>
      <c r="E106" s="65"/>
      <c r="F106" s="65"/>
      <c r="G106" s="65"/>
      <c r="H106" s="65"/>
      <c r="I106" s="65"/>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row>
    <row r="107" spans="1:45" ht="18.75">
      <c r="A107" s="65"/>
      <c r="B107" s="70"/>
      <c r="C107" s="70"/>
      <c r="D107" s="65"/>
      <c r="E107" s="65"/>
      <c r="F107" s="65"/>
      <c r="G107" s="65"/>
      <c r="H107" s="65"/>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row>
    <row r="108" spans="1:45" ht="18.75">
      <c r="A108" s="65"/>
      <c r="B108" s="70"/>
      <c r="C108" s="70"/>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row>
    <row r="109" spans="1:45" ht="18.75">
      <c r="A109" s="65"/>
      <c r="B109" s="70"/>
      <c r="C109" s="70"/>
      <c r="D109" s="65"/>
      <c r="E109" s="65"/>
      <c r="F109" s="65"/>
      <c r="G109" s="65"/>
      <c r="H109" s="65"/>
      <c r="I109" s="65"/>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row>
    <row r="110" spans="1:45" ht="18.75">
      <c r="A110" s="65"/>
      <c r="B110" s="70"/>
      <c r="C110" s="70"/>
      <c r="D110" s="65"/>
      <c r="E110" s="65"/>
      <c r="F110" s="65"/>
      <c r="G110" s="65"/>
      <c r="H110" s="65"/>
      <c r="I110" s="65"/>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row>
    <row r="111" spans="1:45" ht="18.75">
      <c r="A111" s="65"/>
      <c r="B111" s="70"/>
      <c r="C111" s="70"/>
      <c r="D111" s="65"/>
      <c r="E111" s="65"/>
      <c r="F111" s="65"/>
      <c r="G111" s="65"/>
      <c r="H111" s="65"/>
      <c r="I111" s="65"/>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row>
    <row r="112" spans="1:45" ht="18.75">
      <c r="A112" s="65"/>
      <c r="B112" s="70"/>
      <c r="C112" s="70"/>
      <c r="D112" s="65"/>
      <c r="E112" s="65"/>
      <c r="F112" s="65"/>
      <c r="G112" s="65"/>
      <c r="H112" s="65"/>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row>
    <row r="113" spans="1:45" ht="18.75">
      <c r="A113" s="65"/>
      <c r="B113" s="70"/>
      <c r="C113" s="70"/>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row>
    <row r="114" spans="1:45" ht="18.75">
      <c r="A114" s="65"/>
      <c r="B114" s="70"/>
      <c r="C114" s="70"/>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row>
    <row r="115" spans="1:45" ht="18.75">
      <c r="A115" s="65"/>
      <c r="B115" s="70"/>
      <c r="C115" s="70"/>
      <c r="D115" s="65"/>
      <c r="E115" s="65"/>
      <c r="F115" s="65"/>
      <c r="G115" s="65"/>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row>
    <row r="116" spans="1:45" ht="18.75">
      <c r="A116" s="65"/>
      <c r="B116" s="70"/>
      <c r="C116" s="70"/>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row>
    <row r="117" spans="1:45" ht="18.75">
      <c r="A117" s="65"/>
      <c r="B117" s="70"/>
      <c r="C117" s="70"/>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row>
    <row r="118" spans="1:45" ht="18.75">
      <c r="A118" s="65"/>
      <c r="B118" s="70"/>
      <c r="C118" s="70"/>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row>
    <row r="119" spans="1:45" ht="18.75">
      <c r="A119" s="65"/>
      <c r="B119" s="70"/>
      <c r="C119" s="70"/>
      <c r="D119" s="65"/>
      <c r="E119" s="65"/>
      <c r="F119" s="65"/>
      <c r="G119" s="65"/>
      <c r="H119" s="65"/>
      <c r="I119" s="65"/>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row>
    <row r="120" spans="1:45" ht="18.75">
      <c r="A120" s="65"/>
      <c r="B120" s="70"/>
      <c r="C120" s="70"/>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row>
    <row r="121" spans="1:45" ht="18.75">
      <c r="A121" s="65"/>
      <c r="B121" s="70"/>
      <c r="C121" s="70"/>
      <c r="D121" s="65"/>
      <c r="E121" s="65"/>
      <c r="F121" s="65"/>
      <c r="G121" s="65"/>
      <c r="H121" s="65"/>
      <c r="I121" s="65"/>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row>
    <row r="122" spans="1:45" ht="18.75">
      <c r="A122" s="65"/>
      <c r="B122" s="70"/>
      <c r="C122" s="70"/>
      <c r="D122" s="65"/>
      <c r="E122" s="65"/>
      <c r="F122" s="65"/>
      <c r="G122" s="65"/>
      <c r="H122" s="65"/>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row>
    <row r="123" spans="1:45" ht="18.75">
      <c r="A123" s="65"/>
      <c r="B123" s="70"/>
      <c r="C123" s="70"/>
      <c r="D123" s="65"/>
      <c r="E123" s="65"/>
      <c r="F123" s="65"/>
      <c r="G123" s="65"/>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row>
    <row r="124" spans="1:45" ht="18.75">
      <c r="A124" s="65"/>
      <c r="B124" s="70"/>
      <c r="C124" s="70"/>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row>
    <row r="125" spans="1:45" ht="18.75">
      <c r="A125" s="65"/>
      <c r="B125" s="70"/>
      <c r="C125" s="70"/>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65"/>
      <c r="AR125" s="65"/>
      <c r="AS125" s="65"/>
    </row>
    <row r="126" spans="1:45" ht="18.75">
      <c r="A126" s="65"/>
      <c r="B126" s="70"/>
      <c r="C126" s="70"/>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row>
    <row r="127" spans="1:45" ht="18.75">
      <c r="A127" s="65"/>
      <c r="B127" s="70"/>
      <c r="C127" s="70"/>
      <c r="D127" s="65"/>
      <c r="E127" s="65"/>
      <c r="F127" s="65"/>
      <c r="G127" s="65"/>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row>
    <row r="128" spans="1:45" ht="18.75">
      <c r="A128" s="65"/>
      <c r="B128" s="70"/>
      <c r="C128" s="70"/>
      <c r="D128" s="65"/>
      <c r="E128" s="65"/>
      <c r="F128" s="65"/>
      <c r="G128" s="65"/>
      <c r="H128" s="65"/>
      <c r="I128" s="65"/>
      <c r="J128" s="65"/>
      <c r="K128" s="65"/>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row>
    <row r="129" spans="1:45" ht="18.75">
      <c r="A129" s="65"/>
      <c r="B129" s="70"/>
      <c r="C129" s="70"/>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row>
    <row r="130" spans="1:45" ht="18.75">
      <c r="A130" s="65"/>
      <c r="B130" s="70"/>
      <c r="C130" s="70"/>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row>
    <row r="131" spans="1:45" ht="18.75">
      <c r="A131" s="65"/>
      <c r="B131" s="70"/>
      <c r="C131" s="70"/>
      <c r="D131" s="65"/>
      <c r="E131" s="65"/>
      <c r="F131" s="65"/>
      <c r="G131" s="65"/>
      <c r="H131" s="65"/>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row>
    <row r="132" spans="1:45" ht="18.75">
      <c r="A132" s="65"/>
      <c r="B132" s="70"/>
      <c r="C132" s="70"/>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row>
    <row r="133" spans="1:45" ht="18.75">
      <c r="A133" s="65"/>
      <c r="B133" s="70"/>
      <c r="C133" s="70"/>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row>
    <row r="134" spans="1:45" ht="18.75">
      <c r="A134" s="65"/>
      <c r="B134" s="70"/>
      <c r="C134" s="70"/>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row>
    <row r="135" spans="1:45" ht="18.75">
      <c r="A135" s="65"/>
      <c r="B135" s="70"/>
      <c r="C135" s="70"/>
      <c r="D135" s="65"/>
      <c r="E135" s="65"/>
      <c r="F135" s="65"/>
      <c r="G135" s="65"/>
      <c r="H135" s="65"/>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row>
    <row r="136" spans="1:45" ht="18.75">
      <c r="A136" s="65"/>
      <c r="B136" s="70"/>
      <c r="C136" s="70"/>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row>
    <row r="137" spans="1:45" ht="18.75">
      <c r="A137" s="65"/>
      <c r="B137" s="70"/>
      <c r="C137" s="70"/>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c r="AH137" s="65"/>
      <c r="AI137" s="65"/>
      <c r="AJ137" s="65"/>
      <c r="AK137" s="65"/>
      <c r="AL137" s="65"/>
      <c r="AM137" s="65"/>
      <c r="AN137" s="65"/>
      <c r="AO137" s="65"/>
      <c r="AP137" s="65"/>
      <c r="AQ137" s="65"/>
      <c r="AR137" s="65"/>
      <c r="AS137" s="65"/>
    </row>
    <row r="138" spans="1:45" ht="18.75">
      <c r="A138" s="65"/>
      <c r="B138" s="70"/>
      <c r="C138" s="70"/>
      <c r="D138" s="65"/>
      <c r="E138" s="65"/>
      <c r="F138" s="65"/>
      <c r="G138" s="65"/>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row>
    <row r="139" spans="1:45" ht="18.75">
      <c r="A139" s="65"/>
      <c r="B139" s="70"/>
      <c r="C139" s="70"/>
      <c r="D139" s="65"/>
      <c r="E139" s="65"/>
      <c r="F139" s="65"/>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row>
    <row r="140" spans="1:45" ht="18.75">
      <c r="A140" s="65"/>
      <c r="B140" s="70"/>
      <c r="C140" s="70"/>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row>
    <row r="141" spans="1:45" ht="18.75">
      <c r="A141" s="65"/>
      <c r="B141" s="70"/>
      <c r="C141" s="70"/>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row>
    <row r="142" spans="1:45" ht="18.75">
      <c r="A142" s="65"/>
      <c r="B142" s="70"/>
      <c r="C142" s="70"/>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row>
    <row r="143" spans="1:45" ht="18.75">
      <c r="A143" s="65"/>
      <c r="B143" s="70"/>
      <c r="C143" s="70"/>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row>
    <row r="144" spans="1:45" ht="18.75">
      <c r="A144" s="65"/>
      <c r="B144" s="70"/>
      <c r="C144" s="70"/>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row>
    <row r="145" spans="1:45" ht="18.75">
      <c r="A145" s="65"/>
      <c r="B145" s="70"/>
      <c r="C145" s="70"/>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row>
    <row r="146" spans="1:45" ht="18.75">
      <c r="A146" s="65"/>
      <c r="B146" s="70"/>
      <c r="C146" s="70"/>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row>
    <row r="147" spans="1:45" ht="18.75">
      <c r="A147" s="65"/>
      <c r="B147" s="70"/>
      <c r="C147" s="70"/>
      <c r="D147" s="65"/>
      <c r="E147" s="65"/>
      <c r="F147" s="65"/>
      <c r="G147" s="65"/>
      <c r="H147" s="65"/>
      <c r="I147" s="65"/>
      <c r="J147" s="65"/>
      <c r="K147" s="65"/>
      <c r="L147" s="65"/>
      <c r="M147" s="65"/>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row>
    <row r="148" spans="1:45" ht="18.75">
      <c r="A148" s="65"/>
      <c r="B148" s="70"/>
      <c r="C148" s="70"/>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row>
    <row r="149" spans="1:45" ht="18.75">
      <c r="A149" s="65"/>
      <c r="B149" s="70"/>
      <c r="C149" s="70"/>
      <c r="D149" s="65"/>
      <c r="E149" s="65"/>
      <c r="F149" s="65"/>
      <c r="G149" s="65"/>
      <c r="H149" s="65"/>
      <c r="I149" s="65"/>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row>
    <row r="150" spans="1:45" ht="18.75">
      <c r="A150" s="65"/>
      <c r="B150" s="70"/>
      <c r="C150" s="70"/>
      <c r="D150" s="65"/>
      <c r="E150" s="65"/>
      <c r="F150" s="65"/>
      <c r="G150" s="65"/>
      <c r="H150" s="65"/>
      <c r="I150" s="65"/>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row>
    <row r="151" spans="1:45" ht="18.75">
      <c r="A151" s="65"/>
      <c r="B151" s="70"/>
      <c r="C151" s="70"/>
      <c r="D151" s="65"/>
      <c r="E151" s="65"/>
      <c r="F151" s="65"/>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row>
    <row r="152" spans="1:45" ht="18.75">
      <c r="A152" s="65"/>
      <c r="B152" s="70"/>
      <c r="C152" s="70"/>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row>
    <row r="153" spans="1:45" ht="18.75">
      <c r="A153" s="65"/>
      <c r="B153" s="70"/>
      <c r="C153" s="70"/>
      <c r="D153" s="65"/>
      <c r="E153" s="65"/>
      <c r="F153" s="65"/>
      <c r="G153" s="65"/>
      <c r="H153" s="65"/>
      <c r="I153" s="65"/>
      <c r="J153" s="65"/>
      <c r="K153" s="65"/>
      <c r="L153" s="65"/>
      <c r="M153" s="65"/>
      <c r="N153" s="65"/>
      <c r="O153" s="65"/>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row>
    <row r="154" spans="1:45" ht="18.75">
      <c r="A154" s="65"/>
      <c r="B154" s="70"/>
      <c r="C154" s="70"/>
      <c r="D154" s="65"/>
      <c r="E154" s="65"/>
      <c r="F154" s="65"/>
      <c r="G154" s="65"/>
      <c r="H154" s="65"/>
      <c r="I154" s="65"/>
      <c r="J154" s="65"/>
      <c r="K154" s="65"/>
      <c r="L154" s="65"/>
      <c r="M154" s="65"/>
      <c r="N154" s="65"/>
      <c r="O154" s="65"/>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row>
    <row r="155" spans="1:45" ht="18.75">
      <c r="A155" s="65"/>
      <c r="B155" s="70"/>
      <c r="C155" s="70"/>
      <c r="D155" s="65"/>
      <c r="E155" s="65"/>
      <c r="F155" s="65"/>
      <c r="G155" s="65"/>
      <c r="H155" s="65"/>
      <c r="I155" s="65"/>
      <c r="J155" s="65"/>
      <c r="K155" s="65"/>
      <c r="L155" s="65"/>
      <c r="M155" s="65"/>
      <c r="N155" s="65"/>
      <c r="O155" s="65"/>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row>
    <row r="156" spans="1:45" ht="18.75">
      <c r="A156" s="65"/>
      <c r="B156" s="70"/>
      <c r="C156" s="70"/>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row>
    <row r="157" spans="1:45" ht="18.75">
      <c r="A157" s="65"/>
      <c r="B157" s="70"/>
      <c r="C157" s="70"/>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row>
    <row r="158" spans="1:45" ht="18.75">
      <c r="A158" s="65"/>
      <c r="B158" s="70"/>
      <c r="C158" s="70"/>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row>
    <row r="159" spans="1:45" ht="18.75">
      <c r="A159" s="65"/>
      <c r="B159" s="70"/>
      <c r="C159" s="70"/>
      <c r="D159" s="65"/>
      <c r="E159" s="65"/>
      <c r="F159" s="65"/>
      <c r="G159" s="65"/>
      <c r="H159" s="65"/>
      <c r="I159" s="65"/>
      <c r="J159" s="65"/>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row>
    <row r="160" spans="1:45" ht="18.75">
      <c r="A160" s="65"/>
      <c r="B160" s="70"/>
      <c r="C160" s="70"/>
      <c r="D160" s="65"/>
      <c r="E160" s="65"/>
      <c r="F160" s="65"/>
      <c r="G160" s="65"/>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row>
    <row r="161" spans="1:45" ht="18.75">
      <c r="A161" s="65"/>
      <c r="B161" s="70"/>
      <c r="C161" s="70"/>
      <c r="D161" s="65"/>
      <c r="E161" s="65"/>
      <c r="F161" s="65"/>
      <c r="G161" s="65"/>
      <c r="H161" s="65"/>
      <c r="I161" s="65"/>
      <c r="J161" s="65"/>
      <c r="K161" s="65"/>
      <c r="L161" s="65"/>
      <c r="M161" s="65"/>
      <c r="N161" s="65"/>
      <c r="O161" s="65"/>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row>
    <row r="162" spans="1:45" ht="18.75">
      <c r="A162" s="65"/>
      <c r="B162" s="70"/>
      <c r="C162" s="70"/>
      <c r="D162" s="65"/>
      <c r="E162" s="65"/>
      <c r="F162" s="65"/>
      <c r="G162" s="65"/>
      <c r="H162" s="65"/>
      <c r="I162" s="65"/>
      <c r="J162" s="65"/>
      <c r="K162" s="65"/>
      <c r="L162" s="65"/>
      <c r="M162" s="65"/>
      <c r="N162" s="65"/>
      <c r="O162" s="65"/>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row>
    <row r="163" spans="1:45" ht="18.75">
      <c r="A163" s="65"/>
      <c r="B163" s="70"/>
      <c r="C163" s="70"/>
      <c r="D163" s="65"/>
      <c r="E163" s="65"/>
      <c r="F163" s="65"/>
      <c r="G163" s="65"/>
      <c r="H163" s="65"/>
      <c r="I163" s="65"/>
      <c r="J163" s="65"/>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row>
    <row r="164" spans="1:45" ht="18.75">
      <c r="A164" s="65"/>
      <c r="B164" s="70"/>
      <c r="C164" s="70"/>
      <c r="D164" s="65"/>
      <c r="E164" s="65"/>
      <c r="F164" s="65"/>
      <c r="G164" s="65"/>
      <c r="H164" s="65"/>
      <c r="I164" s="65"/>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row>
    <row r="165" spans="1:45" ht="18.75">
      <c r="A165" s="65"/>
      <c r="B165" s="70"/>
      <c r="C165" s="70"/>
      <c r="D165" s="65"/>
      <c r="E165" s="65"/>
      <c r="F165" s="65"/>
      <c r="G165" s="65"/>
      <c r="H165" s="65"/>
      <c r="I165" s="65"/>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row>
    <row r="166" spans="1:45" ht="18.75">
      <c r="A166" s="65"/>
      <c r="B166" s="70"/>
      <c r="C166" s="70"/>
      <c r="D166" s="65"/>
      <c r="E166" s="65"/>
      <c r="F166" s="65"/>
      <c r="G166" s="65"/>
      <c r="H166" s="65"/>
      <c r="I166" s="65"/>
      <c r="J166" s="65"/>
      <c r="K166" s="65"/>
      <c r="L166" s="65"/>
      <c r="M166" s="65"/>
      <c r="N166" s="65"/>
      <c r="O166" s="65"/>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row>
    <row r="167" spans="1:45" ht="18.75">
      <c r="A167" s="65"/>
      <c r="B167" s="70"/>
      <c r="C167" s="70"/>
      <c r="D167" s="65"/>
      <c r="E167" s="65"/>
      <c r="F167" s="65"/>
      <c r="G167" s="65"/>
      <c r="H167" s="65"/>
      <c r="I167" s="65"/>
      <c r="J167" s="65"/>
      <c r="K167" s="65"/>
      <c r="L167" s="65"/>
      <c r="M167" s="65"/>
      <c r="N167" s="65"/>
      <c r="O167" s="65"/>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row>
    <row r="168" spans="1:45" ht="18.75">
      <c r="A168" s="65"/>
      <c r="B168" s="70"/>
      <c r="C168" s="70"/>
      <c r="D168" s="65"/>
      <c r="E168" s="65"/>
      <c r="F168" s="65"/>
      <c r="G168" s="65"/>
      <c r="H168" s="65"/>
      <c r="I168" s="65"/>
      <c r="J168" s="65"/>
      <c r="K168" s="65"/>
      <c r="L168" s="65"/>
      <c r="M168" s="65"/>
      <c r="N168" s="65"/>
      <c r="O168" s="65"/>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row>
    <row r="169" spans="1:45" ht="18.75">
      <c r="A169" s="65"/>
      <c r="B169" s="70"/>
      <c r="C169" s="70"/>
      <c r="D169" s="65"/>
      <c r="E169" s="65"/>
      <c r="F169" s="65"/>
      <c r="G169" s="65"/>
      <c r="H169" s="65"/>
      <c r="I169" s="65"/>
      <c r="J169" s="65"/>
      <c r="K169" s="65"/>
      <c r="L169" s="65"/>
      <c r="M169" s="65"/>
      <c r="N169" s="65"/>
      <c r="O169" s="65"/>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row>
    <row r="170" spans="1:45" ht="18.75">
      <c r="A170" s="65"/>
      <c r="B170" s="70"/>
      <c r="C170" s="70"/>
      <c r="D170" s="65"/>
      <c r="E170" s="65"/>
      <c r="F170" s="65"/>
      <c r="G170" s="65"/>
      <c r="H170" s="65"/>
      <c r="I170" s="65"/>
      <c r="J170" s="65"/>
      <c r="K170" s="65"/>
      <c r="L170" s="65"/>
      <c r="M170" s="65"/>
      <c r="N170" s="65"/>
      <c r="O170" s="65"/>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row>
    <row r="171" spans="1:45" ht="18.75">
      <c r="A171" s="65"/>
      <c r="B171" s="70"/>
      <c r="C171" s="70"/>
      <c r="D171" s="65"/>
      <c r="E171" s="65"/>
      <c r="F171" s="65"/>
      <c r="G171" s="65"/>
      <c r="H171" s="65"/>
      <c r="I171" s="65"/>
      <c r="J171" s="65"/>
      <c r="K171" s="65"/>
      <c r="L171" s="65"/>
      <c r="M171" s="65"/>
      <c r="N171" s="65"/>
      <c r="O171" s="65"/>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row>
    <row r="172" spans="1:45" ht="18.75">
      <c r="A172" s="65"/>
      <c r="B172" s="70"/>
      <c r="C172" s="70"/>
      <c r="D172" s="65"/>
      <c r="E172" s="65"/>
      <c r="F172" s="65"/>
      <c r="G172" s="65"/>
      <c r="H172" s="65"/>
      <c r="I172" s="65"/>
      <c r="J172" s="65"/>
      <c r="K172" s="65"/>
      <c r="L172" s="65"/>
      <c r="M172" s="65"/>
      <c r="N172" s="65"/>
      <c r="O172" s="65"/>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row>
    <row r="173" spans="1:45" ht="18.75">
      <c r="A173" s="65"/>
      <c r="B173" s="70"/>
      <c r="C173" s="70"/>
      <c r="D173" s="65"/>
      <c r="E173" s="65"/>
      <c r="F173" s="65"/>
      <c r="G173" s="65"/>
      <c r="H173" s="65"/>
      <c r="I173" s="65"/>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row>
    <row r="174" spans="1:45" ht="18.75">
      <c r="A174" s="65"/>
      <c r="B174" s="70"/>
      <c r="C174" s="70"/>
      <c r="D174" s="65"/>
      <c r="E174" s="65"/>
      <c r="F174" s="65"/>
      <c r="G174" s="65"/>
      <c r="H174" s="65"/>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row>
    <row r="175" spans="1:45" ht="18.75">
      <c r="A175" s="65"/>
      <c r="B175" s="70"/>
      <c r="C175" s="70"/>
      <c r="D175" s="65"/>
      <c r="E175" s="65"/>
      <c r="F175" s="65"/>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row>
    <row r="176" spans="1:45" ht="18.75">
      <c r="A176" s="65"/>
      <c r="B176" s="70"/>
      <c r="C176" s="70"/>
      <c r="D176" s="65"/>
      <c r="E176" s="65"/>
      <c r="F176" s="65"/>
      <c r="G176" s="65"/>
      <c r="H176" s="65"/>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row>
    <row r="177" spans="1:45" ht="18.75">
      <c r="A177" s="65"/>
      <c r="B177" s="70"/>
      <c r="C177" s="70"/>
      <c r="D177" s="65"/>
      <c r="E177" s="65"/>
      <c r="F177" s="65"/>
      <c r="G177" s="65"/>
      <c r="H177" s="65"/>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row>
    <row r="178" spans="1:45" ht="18.75">
      <c r="A178" s="65"/>
      <c r="B178" s="70"/>
      <c r="C178" s="70"/>
      <c r="D178" s="65"/>
      <c r="E178" s="65"/>
      <c r="F178" s="65"/>
      <c r="G178" s="65"/>
      <c r="H178" s="65"/>
      <c r="I178" s="65"/>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row>
    <row r="179" spans="1:45" ht="18.75">
      <c r="A179" s="65"/>
      <c r="B179" s="70"/>
      <c r="C179" s="70"/>
      <c r="D179" s="65"/>
      <c r="E179" s="65"/>
      <c r="F179" s="65"/>
      <c r="G179" s="65"/>
      <c r="H179" s="65"/>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row>
    <row r="180" spans="1:45" ht="18.75">
      <c r="A180" s="65"/>
      <c r="B180" s="70"/>
      <c r="C180" s="70"/>
      <c r="D180" s="65"/>
      <c r="E180" s="65"/>
      <c r="F180" s="65"/>
      <c r="G180" s="65"/>
      <c r="H180" s="65"/>
      <c r="I180" s="65"/>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row>
    <row r="181" spans="1:45" ht="18.75">
      <c r="A181" s="65"/>
      <c r="B181" s="70"/>
      <c r="C181" s="70"/>
      <c r="D181" s="65"/>
      <c r="E181" s="65"/>
      <c r="F181" s="65"/>
      <c r="G181" s="65"/>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row>
    <row r="182" spans="1:45" ht="18.75">
      <c r="A182" s="65"/>
      <c r="B182" s="70"/>
      <c r="C182" s="70"/>
      <c r="D182" s="65"/>
      <c r="E182" s="65"/>
      <c r="F182" s="65"/>
      <c r="G182" s="65"/>
      <c r="H182" s="65"/>
      <c r="I182" s="65"/>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row>
    <row r="183" spans="1:45" ht="18.75">
      <c r="A183" s="65"/>
      <c r="B183" s="70"/>
      <c r="C183" s="70"/>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row>
    <row r="184" spans="1:45" ht="18.75">
      <c r="A184" s="65"/>
      <c r="B184" s="70"/>
      <c r="C184" s="70"/>
      <c r="D184" s="65"/>
      <c r="E184" s="65"/>
      <c r="F184" s="65"/>
      <c r="G184" s="65"/>
      <c r="H184" s="65"/>
      <c r="I184" s="65"/>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row>
    <row r="185" spans="1:45" ht="18.75">
      <c r="A185" s="65"/>
      <c r="B185" s="70"/>
      <c r="C185" s="70"/>
      <c r="D185" s="65"/>
      <c r="E185" s="65"/>
      <c r="F185" s="65"/>
      <c r="G185" s="65"/>
      <c r="H185" s="65"/>
      <c r="I185" s="65"/>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row>
    <row r="186" spans="1:45" ht="18.75">
      <c r="A186" s="65"/>
      <c r="B186" s="70"/>
      <c r="C186" s="70"/>
      <c r="D186" s="65"/>
      <c r="E186" s="65"/>
      <c r="F186" s="65"/>
      <c r="G186" s="65"/>
      <c r="H186" s="65"/>
      <c r="I186" s="65"/>
      <c r="J186" s="65"/>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row>
    <row r="187" spans="1:45" ht="18.75">
      <c r="A187" s="65"/>
      <c r="B187" s="70"/>
      <c r="C187" s="70"/>
      <c r="D187" s="65"/>
      <c r="E187" s="65"/>
      <c r="F187" s="65"/>
      <c r="G187" s="65"/>
      <c r="H187" s="65"/>
      <c r="I187" s="65"/>
      <c r="J187" s="65"/>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row>
    <row r="188" spans="1:45" ht="18.75">
      <c r="A188" s="65"/>
      <c r="B188" s="70"/>
      <c r="C188" s="70"/>
      <c r="D188" s="65"/>
      <c r="E188" s="65"/>
      <c r="F188" s="65"/>
      <c r="G188" s="65"/>
      <c r="H188" s="65"/>
      <c r="I188" s="65"/>
      <c r="J188" s="65"/>
      <c r="K188" s="65"/>
      <c r="L188" s="65"/>
      <c r="M188" s="65"/>
      <c r="N188" s="65"/>
      <c r="O188" s="65"/>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row>
    <row r="189" spans="1:45" ht="18.75">
      <c r="A189" s="65"/>
      <c r="B189" s="70"/>
      <c r="C189" s="70"/>
      <c r="D189" s="65"/>
      <c r="E189" s="65"/>
      <c r="F189" s="65"/>
      <c r="G189" s="65"/>
      <c r="H189" s="65"/>
      <c r="I189" s="65"/>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row>
    <row r="190" spans="1:45" ht="18.75">
      <c r="A190" s="65"/>
      <c r="B190" s="70"/>
      <c r="C190" s="70"/>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row>
    <row r="191" spans="1:45" ht="18.75">
      <c r="A191" s="65"/>
      <c r="B191" s="70"/>
      <c r="C191" s="70"/>
      <c r="D191" s="65"/>
      <c r="E191" s="65"/>
      <c r="F191" s="65"/>
      <c r="G191" s="65"/>
      <c r="H191" s="65"/>
      <c r="I191" s="65"/>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row>
    <row r="192" spans="1:45" ht="18.75">
      <c r="A192" s="65"/>
      <c r="B192" s="70"/>
      <c r="C192" s="70"/>
      <c r="D192" s="65"/>
      <c r="E192" s="65"/>
      <c r="F192" s="65"/>
      <c r="G192" s="65"/>
      <c r="H192" s="65"/>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row>
    <row r="193" spans="1:45" ht="18.75">
      <c r="A193" s="65"/>
      <c r="B193" s="70"/>
      <c r="C193" s="70"/>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row>
    <row r="194" spans="1:45" ht="18.75">
      <c r="A194" s="65"/>
      <c r="B194" s="70"/>
      <c r="C194" s="70"/>
      <c r="D194" s="65"/>
      <c r="E194" s="65"/>
      <c r="F194" s="65"/>
      <c r="G194" s="65"/>
      <c r="H194" s="65"/>
      <c r="I194" s="65"/>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row>
    <row r="195" spans="1:45" ht="18.75">
      <c r="A195" s="65"/>
      <c r="B195" s="70"/>
      <c r="C195" s="70"/>
      <c r="D195" s="65"/>
      <c r="E195" s="65"/>
      <c r="F195" s="65"/>
      <c r="G195" s="65"/>
      <c r="H195" s="65"/>
      <c r="I195" s="65"/>
      <c r="J195" s="65"/>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row>
    <row r="196" spans="1:45" ht="18.75">
      <c r="A196" s="65"/>
      <c r="B196" s="70"/>
      <c r="C196" s="70"/>
      <c r="D196" s="65"/>
      <c r="E196" s="65"/>
      <c r="F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row>
    <row r="197" spans="1:45" ht="18.75">
      <c r="A197" s="65"/>
      <c r="B197" s="70"/>
      <c r="C197" s="70"/>
      <c r="D197" s="65"/>
      <c r="E197" s="65"/>
      <c r="F197" s="65"/>
      <c r="G197" s="65"/>
      <c r="H197" s="65"/>
      <c r="I197" s="65"/>
      <c r="J197" s="65"/>
      <c r="K197" s="65"/>
      <c r="L197" s="65"/>
      <c r="M197" s="65"/>
      <c r="N197" s="65"/>
      <c r="O197" s="65"/>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row>
    <row r="198" spans="1:45" ht="18.75">
      <c r="A198" s="65"/>
      <c r="B198" s="70"/>
      <c r="C198" s="70"/>
      <c r="D198" s="65"/>
      <c r="E198" s="65"/>
      <c r="F198" s="65"/>
      <c r="G198" s="65"/>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row>
    <row r="199" spans="1:45" ht="18.75">
      <c r="A199" s="65"/>
      <c r="B199" s="70"/>
      <c r="C199" s="70"/>
      <c r="D199" s="65"/>
      <c r="E199" s="65"/>
      <c r="F199" s="65"/>
      <c r="G199" s="65"/>
      <c r="H199" s="65"/>
      <c r="I199" s="65"/>
      <c r="J199" s="65"/>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row>
    <row r="200" spans="1:45" ht="18.75">
      <c r="A200" s="65"/>
      <c r="B200" s="70"/>
      <c r="C200" s="70"/>
      <c r="D200" s="65"/>
      <c r="E200" s="65"/>
      <c r="F200" s="65"/>
      <c r="G200" s="65"/>
      <c r="H200" s="65"/>
      <c r="I200" s="65"/>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row>
    <row r="201" spans="1:45" ht="18.75">
      <c r="A201" s="65"/>
      <c r="B201" s="70"/>
      <c r="C201" s="70"/>
      <c r="D201" s="65"/>
      <c r="E201" s="65"/>
      <c r="F201" s="65"/>
      <c r="G201" s="65"/>
      <c r="H201" s="65"/>
      <c r="I201" s="65"/>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row>
    <row r="202" spans="1:45" ht="18.75">
      <c r="A202" s="65"/>
      <c r="B202" s="70"/>
      <c r="C202" s="70"/>
      <c r="D202" s="65"/>
      <c r="E202" s="65"/>
      <c r="F202" s="65"/>
      <c r="G202" s="65"/>
      <c r="H202" s="65"/>
      <c r="I202" s="65"/>
      <c r="J202" s="65"/>
      <c r="K202" s="65"/>
      <c r="L202" s="65"/>
      <c r="M202" s="65"/>
      <c r="N202" s="65"/>
      <c r="O202" s="65"/>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row>
    <row r="203" spans="1:45" ht="18.75">
      <c r="A203" s="65"/>
      <c r="B203" s="70"/>
      <c r="C203" s="70"/>
      <c r="D203" s="65"/>
      <c r="E203" s="65"/>
      <c r="F203" s="65"/>
      <c r="G203" s="65"/>
      <c r="H203" s="65"/>
      <c r="I203" s="65"/>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row>
    <row r="204" spans="1:45" ht="18.75">
      <c r="A204" s="65"/>
      <c r="B204" s="70"/>
      <c r="C204" s="70"/>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row>
    <row r="205" spans="1:45" ht="18.75">
      <c r="A205" s="65"/>
      <c r="B205" s="70"/>
      <c r="C205" s="70"/>
      <c r="D205" s="65"/>
      <c r="E205" s="65"/>
      <c r="F205" s="65"/>
      <c r="G205" s="65"/>
      <c r="H205" s="65"/>
      <c r="I205" s="65"/>
      <c r="J205" s="65"/>
      <c r="K205" s="65"/>
      <c r="L205" s="65"/>
      <c r="M205" s="65"/>
      <c r="N205" s="65"/>
      <c r="O205" s="65"/>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row>
    <row r="206" spans="1:45" ht="18.75">
      <c r="A206" s="65"/>
      <c r="B206" s="70"/>
      <c r="C206" s="70"/>
      <c r="D206" s="65"/>
      <c r="E206" s="65"/>
      <c r="F206" s="65"/>
      <c r="G206" s="65"/>
      <c r="H206" s="65"/>
      <c r="I206" s="65"/>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row>
    <row r="207" spans="1:45" ht="18.75">
      <c r="A207" s="65"/>
      <c r="B207" s="70"/>
      <c r="C207" s="70"/>
      <c r="D207" s="65"/>
      <c r="E207" s="65"/>
      <c r="F207" s="65"/>
      <c r="G207" s="65"/>
      <c r="H207" s="65"/>
      <c r="I207" s="65"/>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row>
    <row r="208" spans="1:45" ht="18.75">
      <c r="A208" s="65"/>
      <c r="B208" s="70"/>
      <c r="C208" s="70"/>
      <c r="D208" s="65"/>
      <c r="E208" s="65"/>
      <c r="F208" s="65"/>
      <c r="G208" s="65"/>
      <c r="H208" s="65"/>
      <c r="I208" s="65"/>
      <c r="J208" s="65"/>
      <c r="K208" s="65"/>
      <c r="L208" s="65"/>
      <c r="M208" s="65"/>
      <c r="N208" s="65"/>
      <c r="O208" s="65"/>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row>
    <row r="209" spans="1:45" ht="18.75">
      <c r="A209" s="65"/>
      <c r="B209" s="70"/>
      <c r="C209" s="70"/>
      <c r="D209" s="65"/>
      <c r="E209" s="65"/>
      <c r="F209" s="65"/>
      <c r="G209" s="65"/>
      <c r="H209" s="65"/>
      <c r="I209" s="65"/>
      <c r="J209" s="65"/>
      <c r="K209" s="65"/>
      <c r="L209" s="65"/>
      <c r="M209" s="65"/>
      <c r="N209" s="65"/>
      <c r="O209" s="65"/>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row>
    <row r="210" spans="1:45" ht="18.75">
      <c r="A210" s="65"/>
      <c r="B210" s="70"/>
      <c r="C210" s="70"/>
      <c r="D210" s="65"/>
      <c r="E210" s="65"/>
      <c r="F210" s="65"/>
      <c r="G210" s="65"/>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row>
    <row r="211" spans="1:45" ht="18.75">
      <c r="A211" s="65"/>
      <c r="B211" s="70"/>
      <c r="C211" s="70"/>
      <c r="D211" s="65"/>
      <c r="E211" s="65"/>
      <c r="F211" s="65"/>
      <c r="G211" s="65"/>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row>
    <row r="212" spans="1:45" ht="18.75">
      <c r="A212" s="65"/>
      <c r="B212" s="70"/>
      <c r="C212" s="70"/>
      <c r="D212" s="65"/>
      <c r="E212" s="65"/>
      <c r="F212" s="65"/>
      <c r="G212" s="65"/>
      <c r="H212" s="65"/>
      <c r="I212" s="65"/>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row>
    <row r="213" spans="1:45" ht="18.75">
      <c r="A213" s="65"/>
      <c r="B213" s="70"/>
      <c r="C213" s="70"/>
      <c r="D213" s="65"/>
      <c r="E213" s="65"/>
      <c r="F213" s="65"/>
      <c r="G213" s="65"/>
      <c r="H213" s="65"/>
      <c r="I213" s="65"/>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row>
    <row r="214" spans="1:45" ht="18.75">
      <c r="A214" s="65"/>
      <c r="B214" s="70"/>
      <c r="C214" s="70"/>
      <c r="D214" s="65"/>
      <c r="E214" s="65"/>
      <c r="F214" s="65"/>
      <c r="G214" s="65"/>
      <c r="H214" s="65"/>
      <c r="I214" s="65"/>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row>
    <row r="215" spans="1:45" ht="18.75">
      <c r="A215" s="65"/>
      <c r="B215" s="70"/>
      <c r="C215" s="70"/>
      <c r="D215" s="65"/>
      <c r="E215" s="65"/>
      <c r="F215" s="65"/>
      <c r="G215" s="65"/>
      <c r="H215" s="65"/>
      <c r="I215" s="65"/>
      <c r="J215" s="65"/>
      <c r="K215" s="65"/>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row>
    <row r="216" spans="1:45" ht="18.75">
      <c r="A216" s="65"/>
      <c r="B216" s="70"/>
      <c r="C216" s="70"/>
      <c r="D216" s="65"/>
      <c r="E216" s="65"/>
      <c r="F216" s="65"/>
      <c r="G216" s="65"/>
      <c r="H216" s="65"/>
      <c r="I216" s="65"/>
      <c r="J216" s="65"/>
      <c r="K216" s="65"/>
      <c r="L216" s="65"/>
      <c r="M216" s="65"/>
      <c r="N216" s="65"/>
      <c r="O216" s="65"/>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row>
    <row r="217" spans="1:45" ht="18.75">
      <c r="A217" s="65"/>
      <c r="B217" s="70"/>
      <c r="C217" s="70"/>
      <c r="D217" s="65"/>
      <c r="E217" s="65"/>
      <c r="F217" s="65"/>
      <c r="G217" s="65"/>
      <c r="H217" s="65"/>
      <c r="I217" s="65"/>
      <c r="J217" s="65"/>
      <c r="K217" s="65"/>
      <c r="L217" s="65"/>
      <c r="M217" s="65"/>
      <c r="N217" s="65"/>
      <c r="O217" s="65"/>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row>
    <row r="218" spans="1:45" ht="18.75">
      <c r="A218" s="65"/>
      <c r="B218" s="70"/>
      <c r="C218" s="70"/>
      <c r="D218" s="65"/>
      <c r="E218" s="65"/>
      <c r="F218" s="65"/>
      <c r="G218" s="65"/>
      <c r="H218" s="65"/>
      <c r="I218" s="65"/>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row>
    <row r="219" spans="1:45" ht="18.75">
      <c r="A219" s="65"/>
      <c r="B219" s="70"/>
      <c r="C219" s="70"/>
      <c r="D219" s="65"/>
      <c r="E219" s="65"/>
      <c r="F219" s="65"/>
      <c r="G219" s="65"/>
      <c r="H219" s="65"/>
      <c r="I219" s="65"/>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row>
    <row r="220" spans="1:45" ht="18.75">
      <c r="A220" s="65"/>
      <c r="B220" s="70"/>
      <c r="C220" s="70"/>
      <c r="D220" s="65"/>
      <c r="E220" s="65"/>
      <c r="F220" s="65"/>
      <c r="G220" s="65"/>
      <c r="H220" s="65"/>
      <c r="I220" s="65"/>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row>
    <row r="221" spans="1:45" ht="18.75">
      <c r="A221" s="65"/>
      <c r="B221" s="70"/>
      <c r="C221" s="70"/>
      <c r="D221" s="65"/>
      <c r="E221" s="65"/>
      <c r="F221" s="65"/>
      <c r="G221" s="65"/>
      <c r="H221" s="65"/>
      <c r="I221" s="65"/>
      <c r="J221" s="65"/>
      <c r="K221" s="65"/>
      <c r="L221" s="65"/>
      <c r="M221" s="65"/>
      <c r="N221" s="65"/>
      <c r="O221" s="65"/>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row>
    <row r="222" spans="1:45" ht="18.75">
      <c r="A222" s="65"/>
      <c r="B222" s="70"/>
      <c r="C222" s="70"/>
      <c r="D222" s="65"/>
      <c r="E222" s="65"/>
      <c r="F222" s="65"/>
      <c r="G222" s="65"/>
      <c r="H222" s="65"/>
      <c r="I222" s="65"/>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row>
    <row r="223" spans="1:45" ht="18.75">
      <c r="A223" s="65"/>
      <c r="B223" s="70"/>
      <c r="C223" s="70"/>
      <c r="D223" s="65"/>
      <c r="E223" s="65"/>
      <c r="F223" s="65"/>
      <c r="G223" s="65"/>
      <c r="H223" s="65"/>
      <c r="I223" s="65"/>
      <c r="J223" s="65"/>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row>
    <row r="224" spans="1:45" ht="18.75">
      <c r="A224" s="65"/>
      <c r="B224" s="70"/>
      <c r="C224" s="70"/>
      <c r="D224" s="65"/>
      <c r="E224" s="65"/>
      <c r="F224" s="65"/>
      <c r="G224" s="65"/>
      <c r="H224" s="65"/>
      <c r="I224" s="65"/>
      <c r="J224" s="65"/>
      <c r="K224" s="65"/>
      <c r="L224" s="65"/>
      <c r="M224" s="65"/>
      <c r="N224" s="65"/>
      <c r="O224" s="65"/>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row>
    <row r="225" spans="1:45" ht="18.75">
      <c r="A225" s="65"/>
      <c r="B225" s="70"/>
      <c r="C225" s="70"/>
      <c r="D225" s="65"/>
      <c r="E225" s="65"/>
      <c r="F225" s="65"/>
      <c r="G225" s="65"/>
      <c r="H225" s="65"/>
      <c r="I225" s="65"/>
      <c r="J225" s="65"/>
      <c r="K225" s="65"/>
      <c r="L225" s="65"/>
      <c r="M225" s="65"/>
      <c r="N225" s="65"/>
      <c r="O225" s="65"/>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row>
    <row r="226" spans="1:45" ht="18.75">
      <c r="A226" s="65"/>
      <c r="B226" s="70"/>
      <c r="C226" s="70"/>
      <c r="D226" s="65"/>
      <c r="E226" s="65"/>
      <c r="F226" s="65"/>
      <c r="G226" s="65"/>
      <c r="H226" s="65"/>
      <c r="I226" s="65"/>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row>
    <row r="227" spans="1:45" ht="18.75">
      <c r="A227" s="65"/>
      <c r="B227" s="70"/>
      <c r="C227" s="70"/>
      <c r="D227" s="65"/>
      <c r="E227" s="65"/>
      <c r="F227" s="65"/>
      <c r="G227" s="65"/>
      <c r="H227" s="65"/>
      <c r="I227" s="65"/>
      <c r="J227" s="65"/>
      <c r="K227" s="65"/>
      <c r="L227" s="65"/>
      <c r="M227" s="65"/>
      <c r="N227" s="65"/>
      <c r="O227" s="65"/>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row>
    <row r="228" spans="1:45" ht="18.75">
      <c r="A228" s="65"/>
      <c r="B228" s="70"/>
      <c r="C228" s="70"/>
      <c r="D228" s="65"/>
      <c r="E228" s="65"/>
      <c r="F228" s="65"/>
      <c r="G228" s="65"/>
      <c r="H228" s="65"/>
      <c r="I228" s="65"/>
      <c r="J228" s="65"/>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row>
    <row r="229" spans="1:45" ht="18.75">
      <c r="A229" s="65"/>
      <c r="B229" s="70"/>
      <c r="C229" s="70"/>
      <c r="D229" s="65"/>
      <c r="E229" s="65"/>
      <c r="F229" s="65"/>
      <c r="G229" s="65"/>
      <c r="H229" s="65"/>
      <c r="I229" s="65"/>
      <c r="J229" s="65"/>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row>
    <row r="230" spans="1:45" ht="18.75">
      <c r="A230" s="65"/>
      <c r="B230" s="70"/>
      <c r="C230" s="70"/>
      <c r="D230" s="65"/>
      <c r="E230" s="65"/>
      <c r="F230" s="65"/>
      <c r="G230" s="65"/>
      <c r="H230" s="65"/>
      <c r="I230" s="65"/>
      <c r="J230" s="65"/>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row>
    <row r="231" spans="1:45" ht="18.75">
      <c r="A231" s="65"/>
      <c r="B231" s="70"/>
      <c r="C231" s="70"/>
      <c r="D231" s="65"/>
      <c r="E231" s="65"/>
      <c r="F231" s="65"/>
      <c r="G231" s="65"/>
      <c r="H231" s="65"/>
      <c r="I231" s="65"/>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row>
    <row r="232" spans="1:45" ht="18.75">
      <c r="A232" s="65"/>
      <c r="B232" s="70"/>
      <c r="C232" s="70"/>
      <c r="D232" s="65"/>
      <c r="E232" s="65"/>
      <c r="F232" s="65"/>
      <c r="G232" s="65"/>
      <c r="H232" s="65"/>
      <c r="I232" s="65"/>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row>
    <row r="233" spans="1:45" ht="18.75">
      <c r="A233" s="65"/>
      <c r="B233" s="70"/>
      <c r="C233" s="70"/>
      <c r="D233" s="65"/>
      <c r="E233" s="65"/>
      <c r="F233" s="65"/>
      <c r="G233" s="65"/>
      <c r="H233" s="65"/>
      <c r="I233" s="65"/>
      <c r="J233" s="65"/>
      <c r="K233" s="65"/>
      <c r="L233" s="65"/>
      <c r="M233" s="65"/>
      <c r="N233" s="65"/>
      <c r="O233" s="65"/>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row>
    <row r="234" spans="1:45" ht="18.75">
      <c r="A234" s="65"/>
      <c r="B234" s="70"/>
      <c r="C234" s="70"/>
      <c r="D234" s="65"/>
      <c r="E234" s="65"/>
      <c r="F234" s="65"/>
      <c r="G234" s="65"/>
      <c r="H234" s="65"/>
      <c r="I234" s="65"/>
      <c r="J234" s="65"/>
      <c r="K234" s="65"/>
      <c r="L234" s="65"/>
      <c r="M234" s="65"/>
      <c r="N234" s="65"/>
      <c r="O234" s="65"/>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row>
    <row r="235" spans="1:45" ht="18.75">
      <c r="A235" s="65"/>
      <c r="B235" s="70"/>
      <c r="C235" s="70"/>
      <c r="D235" s="65"/>
      <c r="E235" s="65"/>
      <c r="F235" s="65"/>
      <c r="G235" s="65"/>
      <c r="H235" s="65"/>
      <c r="I235" s="65"/>
      <c r="J235" s="65"/>
      <c r="K235" s="65"/>
      <c r="L235" s="65"/>
      <c r="M235" s="65"/>
      <c r="N235" s="65"/>
      <c r="O235" s="65"/>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row>
    <row r="236" spans="1:45" ht="18.75">
      <c r="A236" s="65"/>
      <c r="B236" s="70"/>
      <c r="C236" s="70"/>
      <c r="D236" s="65"/>
      <c r="E236" s="65"/>
      <c r="F236" s="65"/>
      <c r="G236" s="65"/>
      <c r="H236" s="65"/>
      <c r="I236" s="65"/>
      <c r="J236" s="65"/>
      <c r="K236" s="65"/>
      <c r="L236" s="65"/>
      <c r="M236" s="65"/>
      <c r="N236" s="65"/>
      <c r="O236" s="65"/>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row>
    <row r="237" spans="1:45" ht="18.75">
      <c r="A237" s="65"/>
      <c r="B237" s="70"/>
      <c r="C237" s="70"/>
      <c r="D237" s="65"/>
      <c r="E237" s="65"/>
      <c r="F237" s="65"/>
      <c r="G237" s="65"/>
      <c r="H237" s="65"/>
      <c r="I237" s="65"/>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row>
    <row r="238" spans="1:45" ht="18.75">
      <c r="A238" s="65"/>
      <c r="B238" s="70"/>
      <c r="C238" s="70"/>
      <c r="D238" s="65"/>
      <c r="E238" s="65"/>
      <c r="F238" s="65"/>
      <c r="G238" s="65"/>
      <c r="H238" s="65"/>
      <c r="I238" s="65"/>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row>
    <row r="239" spans="1:45" ht="18.75">
      <c r="A239" s="65"/>
      <c r="B239" s="70"/>
      <c r="C239" s="70"/>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row>
    <row r="240" spans="1:45" ht="18.75">
      <c r="A240" s="65"/>
      <c r="B240" s="70"/>
      <c r="C240" s="70"/>
      <c r="D240" s="65"/>
      <c r="E240" s="65"/>
      <c r="F240" s="65"/>
      <c r="G240" s="65"/>
      <c r="H240" s="65"/>
      <c r="I240" s="65"/>
      <c r="J240" s="65"/>
      <c r="K240" s="65"/>
      <c r="L240" s="65"/>
      <c r="M240" s="65"/>
      <c r="N240" s="65"/>
      <c r="O240" s="65"/>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row>
    <row r="241" spans="1:45" ht="18.75">
      <c r="A241" s="65"/>
      <c r="B241" s="70"/>
      <c r="C241" s="70"/>
      <c r="D241" s="65"/>
      <c r="E241" s="65"/>
      <c r="F241" s="65"/>
      <c r="G241" s="65"/>
      <c r="H241" s="65"/>
      <c r="I241" s="65"/>
      <c r="J241" s="65"/>
      <c r="K241" s="65"/>
      <c r="L241" s="65"/>
      <c r="M241" s="65"/>
      <c r="N241" s="65"/>
      <c r="O241" s="65"/>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row>
    <row r="242" spans="1:45" ht="18.75">
      <c r="A242" s="65"/>
      <c r="B242" s="70"/>
      <c r="C242" s="70"/>
      <c r="D242" s="65"/>
      <c r="E242" s="65"/>
      <c r="F242" s="65"/>
      <c r="G242" s="65"/>
      <c r="H242" s="65"/>
      <c r="I242" s="65"/>
      <c r="J242" s="65"/>
      <c r="K242" s="65"/>
      <c r="L242" s="65"/>
      <c r="M242" s="65"/>
      <c r="N242" s="65"/>
      <c r="O242" s="65"/>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row>
    <row r="243" spans="1:45" ht="18.75">
      <c r="A243" s="65"/>
      <c r="B243" s="70"/>
      <c r="C243" s="70"/>
      <c r="D243" s="65"/>
      <c r="E243" s="65"/>
      <c r="F243" s="65"/>
      <c r="G243" s="65"/>
      <c r="H243" s="65"/>
      <c r="I243" s="65"/>
      <c r="J243" s="65"/>
      <c r="K243" s="65"/>
      <c r="L243" s="65"/>
      <c r="M243" s="65"/>
      <c r="N243" s="65"/>
      <c r="O243" s="65"/>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row>
    <row r="244" spans="1:45" ht="18.75">
      <c r="A244" s="65"/>
      <c r="B244" s="70"/>
      <c r="C244" s="70"/>
      <c r="D244" s="65"/>
      <c r="E244" s="65"/>
      <c r="F244" s="65"/>
      <c r="G244" s="65"/>
      <c r="H244" s="65"/>
      <c r="I244" s="65"/>
      <c r="J244" s="65"/>
      <c r="K244" s="65"/>
      <c r="L244" s="65"/>
      <c r="M244" s="65"/>
      <c r="N244" s="65"/>
      <c r="O244" s="65"/>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row>
    <row r="245" spans="1:45" ht="18.75">
      <c r="A245" s="65"/>
      <c r="B245" s="70"/>
      <c r="C245" s="70"/>
      <c r="D245" s="65"/>
      <c r="E245" s="65"/>
      <c r="F245" s="65"/>
      <c r="G245" s="65"/>
      <c r="H245" s="65"/>
      <c r="I245" s="65"/>
      <c r="J245" s="65"/>
      <c r="K245" s="65"/>
      <c r="L245" s="65"/>
      <c r="M245" s="65"/>
      <c r="N245" s="65"/>
      <c r="O245" s="65"/>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row>
    <row r="246" spans="1:45" ht="18.75">
      <c r="A246" s="65"/>
      <c r="B246" s="70"/>
      <c r="C246" s="70"/>
      <c r="D246" s="65"/>
      <c r="E246" s="65"/>
      <c r="F246" s="65"/>
      <c r="G246" s="65"/>
      <c r="H246" s="65"/>
      <c r="I246" s="65"/>
      <c r="J246" s="65"/>
      <c r="K246" s="65"/>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row>
    <row r="247" spans="1:45" ht="18.75">
      <c r="A247" s="65"/>
      <c r="B247" s="70"/>
      <c r="C247" s="70"/>
      <c r="D247" s="65"/>
      <c r="E247" s="65"/>
      <c r="F247" s="65"/>
      <c r="G247" s="65"/>
      <c r="H247" s="65"/>
      <c r="I247" s="65"/>
      <c r="J247" s="65"/>
      <c r="K247" s="65"/>
      <c r="L247" s="65"/>
      <c r="M247" s="65"/>
      <c r="N247" s="65"/>
      <c r="O247" s="65"/>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row>
    <row r="248" spans="1:45" ht="18.75">
      <c r="A248" s="65"/>
      <c r="B248" s="70"/>
      <c r="C248" s="70"/>
      <c r="D248" s="65"/>
      <c r="E248" s="65"/>
      <c r="F248" s="65"/>
      <c r="G248" s="65"/>
      <c r="H248" s="65"/>
      <c r="I248" s="65"/>
      <c r="J248" s="65"/>
      <c r="K248" s="65"/>
      <c r="L248" s="65"/>
      <c r="M248" s="65"/>
      <c r="N248" s="65"/>
      <c r="O248" s="65"/>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row>
    <row r="249" spans="1:45" ht="18.75">
      <c r="A249" s="65"/>
      <c r="B249" s="70"/>
      <c r="C249" s="70"/>
      <c r="D249" s="65"/>
      <c r="E249" s="65"/>
      <c r="F249" s="65"/>
      <c r="G249" s="65"/>
      <c r="H249" s="65"/>
      <c r="I249" s="65"/>
      <c r="J249" s="65"/>
      <c r="K249" s="65"/>
      <c r="L249" s="65"/>
      <c r="M249" s="65"/>
      <c r="N249" s="65"/>
      <c r="O249" s="65"/>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row>
    <row r="250" spans="1:45" ht="18.75">
      <c r="A250" s="65"/>
      <c r="B250" s="70"/>
      <c r="C250" s="70"/>
      <c r="D250" s="65"/>
      <c r="E250" s="65"/>
      <c r="F250" s="65"/>
      <c r="G250" s="65"/>
      <c r="H250" s="65"/>
      <c r="I250" s="65"/>
      <c r="J250" s="65"/>
      <c r="K250" s="65"/>
      <c r="L250" s="65"/>
      <c r="M250" s="65"/>
      <c r="N250" s="65"/>
      <c r="O250" s="65"/>
      <c r="P250" s="65"/>
      <c r="Q250" s="65"/>
      <c r="R250" s="65"/>
      <c r="S250" s="65"/>
      <c r="T250" s="65"/>
      <c r="U250" s="65"/>
      <c r="V250" s="65"/>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row>
    <row r="251" spans="1:45" ht="18.75">
      <c r="A251" s="65"/>
      <c r="B251" s="70"/>
      <c r="C251" s="70"/>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row>
    <row r="252" spans="1:45" ht="18.75">
      <c r="A252" s="65"/>
      <c r="B252" s="70"/>
      <c r="C252" s="70"/>
      <c r="D252" s="65"/>
      <c r="E252" s="65"/>
      <c r="F252" s="65"/>
      <c r="G252" s="65"/>
      <c r="H252" s="65"/>
      <c r="I252" s="65"/>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row>
    <row r="253" spans="1:45" ht="18.75">
      <c r="A253" s="65"/>
      <c r="B253" s="70"/>
      <c r="C253" s="70"/>
      <c r="D253" s="65"/>
      <c r="E253" s="65"/>
      <c r="F253" s="65"/>
      <c r="G253" s="65"/>
      <c r="H253" s="65"/>
      <c r="I253" s="65"/>
      <c r="J253" s="65"/>
      <c r="K253" s="65"/>
      <c r="L253" s="65"/>
      <c r="M253" s="65"/>
      <c r="N253" s="65"/>
      <c r="O253" s="65"/>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row>
    <row r="254" spans="1:45" ht="18.75">
      <c r="A254" s="65"/>
      <c r="B254" s="70"/>
      <c r="C254" s="70"/>
      <c r="D254" s="65"/>
      <c r="E254" s="65"/>
      <c r="F254" s="65"/>
      <c r="G254" s="65"/>
      <c r="H254" s="65"/>
      <c r="I254" s="65"/>
      <c r="J254" s="65"/>
      <c r="K254" s="65"/>
      <c r="L254" s="65"/>
      <c r="M254" s="65"/>
      <c r="N254" s="65"/>
      <c r="O254" s="65"/>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row>
    <row r="255" spans="1:45" ht="18.75">
      <c r="A255" s="65"/>
      <c r="B255" s="70"/>
      <c r="C255" s="70"/>
      <c r="D255" s="65"/>
      <c r="E255" s="65"/>
      <c r="F255" s="65"/>
      <c r="G255" s="65"/>
      <c r="H255" s="65"/>
      <c r="I255" s="65"/>
      <c r="J255" s="65"/>
      <c r="K255" s="65"/>
      <c r="L255" s="65"/>
      <c r="M255" s="65"/>
      <c r="N255" s="65"/>
      <c r="O255" s="65"/>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row>
    <row r="256" spans="1:45" ht="18.75">
      <c r="A256" s="65"/>
      <c r="B256" s="70"/>
      <c r="C256" s="70"/>
      <c r="D256" s="65"/>
      <c r="E256" s="65"/>
      <c r="F256" s="65"/>
      <c r="G256" s="65"/>
      <c r="H256" s="65"/>
      <c r="I256" s="65"/>
      <c r="J256" s="65"/>
      <c r="K256" s="65"/>
      <c r="L256" s="65"/>
      <c r="M256" s="65"/>
      <c r="N256" s="65"/>
      <c r="O256" s="65"/>
      <c r="P256" s="65"/>
      <c r="Q256" s="65"/>
      <c r="R256" s="65"/>
      <c r="S256" s="65"/>
      <c r="T256" s="65"/>
      <c r="U256" s="65"/>
      <c r="V256" s="65"/>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row>
    <row r="257" spans="1:45" ht="18.75">
      <c r="A257" s="65"/>
      <c r="B257" s="70"/>
      <c r="C257" s="70"/>
      <c r="D257" s="65"/>
      <c r="E257" s="65"/>
      <c r="F257" s="65"/>
      <c r="G257" s="65"/>
      <c r="H257" s="65"/>
      <c r="I257" s="65"/>
      <c r="J257" s="65"/>
      <c r="K257" s="65"/>
      <c r="L257" s="65"/>
      <c r="M257" s="65"/>
      <c r="N257" s="65"/>
      <c r="O257" s="65"/>
      <c r="P257" s="65"/>
      <c r="Q257" s="65"/>
      <c r="R257" s="65"/>
      <c r="S257" s="65"/>
      <c r="T257" s="65"/>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row>
    <row r="258" spans="1:45" ht="18.75">
      <c r="A258" s="65"/>
      <c r="B258" s="70"/>
      <c r="C258" s="70"/>
      <c r="D258" s="65"/>
      <c r="E258" s="65"/>
      <c r="F258" s="65"/>
      <c r="G258" s="65"/>
      <c r="H258" s="65"/>
      <c r="I258" s="65"/>
      <c r="J258" s="65"/>
      <c r="K258" s="65"/>
      <c r="L258" s="65"/>
      <c r="M258" s="65"/>
      <c r="N258" s="65"/>
      <c r="O258" s="65"/>
      <c r="P258" s="65"/>
      <c r="Q258" s="65"/>
      <c r="R258" s="65"/>
      <c r="S258" s="65"/>
      <c r="T258" s="65"/>
      <c r="U258" s="65"/>
      <c r="V258" s="65"/>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row>
    <row r="259" spans="1:45" ht="18.75">
      <c r="A259" s="65"/>
      <c r="B259" s="70"/>
      <c r="C259" s="70"/>
      <c r="D259" s="65"/>
      <c r="E259" s="65"/>
      <c r="F259" s="65"/>
      <c r="G259" s="65"/>
      <c r="H259" s="65"/>
      <c r="I259" s="65"/>
      <c r="J259" s="65"/>
      <c r="K259" s="65"/>
      <c r="L259" s="65"/>
      <c r="M259" s="65"/>
      <c r="N259" s="65"/>
      <c r="O259" s="65"/>
      <c r="P259" s="65"/>
      <c r="Q259" s="65"/>
      <c r="R259" s="65"/>
      <c r="S259" s="65"/>
      <c r="T259" s="65"/>
      <c r="U259" s="65"/>
      <c r="V259" s="65"/>
      <c r="W259" s="65"/>
      <c r="X259" s="65"/>
      <c r="Y259" s="65"/>
      <c r="Z259" s="65"/>
      <c r="AA259" s="65"/>
      <c r="AB259" s="65"/>
      <c r="AC259" s="65"/>
      <c r="AD259" s="65"/>
      <c r="AE259" s="65"/>
      <c r="AF259" s="65"/>
      <c r="AG259" s="65"/>
      <c r="AH259" s="65"/>
      <c r="AI259" s="65"/>
      <c r="AJ259" s="65"/>
      <c r="AK259" s="65"/>
      <c r="AL259" s="65"/>
      <c r="AM259" s="65"/>
      <c r="AN259" s="65"/>
      <c r="AO259" s="65"/>
      <c r="AP259" s="65"/>
      <c r="AQ259" s="65"/>
      <c r="AR259" s="65"/>
      <c r="AS259" s="65"/>
    </row>
    <row r="260" spans="1:45" ht="18.75">
      <c r="A260" s="65"/>
      <c r="B260" s="70"/>
      <c r="C260" s="70"/>
      <c r="D260" s="65"/>
      <c r="E260" s="65"/>
      <c r="F260" s="65"/>
      <c r="G260" s="65"/>
      <c r="H260" s="65"/>
      <c r="I260" s="65"/>
      <c r="J260" s="65"/>
      <c r="K260" s="65"/>
      <c r="L260" s="65"/>
      <c r="M260" s="65"/>
      <c r="N260" s="65"/>
      <c r="O260" s="65"/>
      <c r="P260" s="65"/>
      <c r="Q260" s="65"/>
      <c r="R260" s="65"/>
      <c r="S260" s="65"/>
      <c r="T260" s="65"/>
      <c r="U260" s="65"/>
      <c r="V260" s="65"/>
      <c r="W260" s="65"/>
      <c r="X260" s="65"/>
      <c r="Y260" s="65"/>
      <c r="Z260" s="65"/>
      <c r="AA260" s="65"/>
      <c r="AB260" s="65"/>
      <c r="AC260" s="65"/>
      <c r="AD260" s="65"/>
      <c r="AE260" s="65"/>
      <c r="AF260" s="65"/>
      <c r="AG260" s="65"/>
      <c r="AH260" s="65"/>
      <c r="AI260" s="65"/>
      <c r="AJ260" s="65"/>
      <c r="AK260" s="65"/>
      <c r="AL260" s="65"/>
      <c r="AM260" s="65"/>
      <c r="AN260" s="65"/>
      <c r="AO260" s="65"/>
      <c r="AP260" s="65"/>
      <c r="AQ260" s="65"/>
      <c r="AR260" s="65"/>
      <c r="AS260" s="65"/>
    </row>
    <row r="261" spans="1:45" ht="18.75">
      <c r="A261" s="65"/>
      <c r="B261" s="70"/>
      <c r="C261" s="70"/>
      <c r="D261" s="65"/>
      <c r="E261" s="65"/>
      <c r="F261" s="65"/>
      <c r="G261" s="65"/>
      <c r="H261" s="65"/>
      <c r="I261" s="65"/>
      <c r="J261" s="65"/>
      <c r="K261" s="65"/>
      <c r="L261" s="65"/>
      <c r="M261" s="65"/>
      <c r="N261" s="65"/>
      <c r="O261" s="65"/>
      <c r="P261" s="65"/>
      <c r="Q261" s="65"/>
      <c r="R261" s="65"/>
      <c r="S261" s="65"/>
      <c r="T261" s="65"/>
      <c r="U261" s="65"/>
      <c r="V261" s="65"/>
      <c r="W261" s="65"/>
      <c r="X261" s="65"/>
      <c r="Y261" s="65"/>
      <c r="Z261" s="65"/>
      <c r="AA261" s="65"/>
      <c r="AB261" s="65"/>
      <c r="AC261" s="65"/>
      <c r="AD261" s="65"/>
      <c r="AE261" s="65"/>
      <c r="AF261" s="65"/>
      <c r="AG261" s="65"/>
      <c r="AH261" s="65"/>
      <c r="AI261" s="65"/>
      <c r="AJ261" s="65"/>
      <c r="AK261" s="65"/>
      <c r="AL261" s="65"/>
      <c r="AM261" s="65"/>
      <c r="AN261" s="65"/>
      <c r="AO261" s="65"/>
      <c r="AP261" s="65"/>
      <c r="AQ261" s="65"/>
      <c r="AR261" s="65"/>
      <c r="AS261" s="65"/>
    </row>
    <row r="262" spans="1:45" ht="18.75">
      <c r="A262" s="65"/>
      <c r="B262" s="70"/>
      <c r="C262" s="70"/>
      <c r="D262" s="65"/>
      <c r="E262" s="65"/>
      <c r="F262" s="65"/>
      <c r="G262" s="65"/>
      <c r="H262" s="65"/>
      <c r="I262" s="65"/>
      <c r="J262" s="65"/>
      <c r="K262" s="65"/>
      <c r="L262" s="65"/>
      <c r="M262" s="65"/>
      <c r="N262" s="65"/>
      <c r="O262" s="65"/>
      <c r="P262" s="65"/>
      <c r="Q262" s="65"/>
      <c r="R262" s="65"/>
      <c r="S262" s="65"/>
      <c r="T262" s="65"/>
      <c r="U262" s="65"/>
      <c r="V262" s="65"/>
      <c r="W262" s="65"/>
      <c r="X262" s="65"/>
      <c r="Y262" s="65"/>
      <c r="Z262" s="65"/>
      <c r="AA262" s="65"/>
      <c r="AB262" s="65"/>
      <c r="AC262" s="65"/>
      <c r="AD262" s="65"/>
      <c r="AE262" s="65"/>
      <c r="AF262" s="65"/>
      <c r="AG262" s="65"/>
      <c r="AH262" s="65"/>
      <c r="AI262" s="65"/>
      <c r="AJ262" s="65"/>
      <c r="AK262" s="65"/>
      <c r="AL262" s="65"/>
      <c r="AM262" s="65"/>
      <c r="AN262" s="65"/>
      <c r="AO262" s="65"/>
      <c r="AP262" s="65"/>
      <c r="AQ262" s="65"/>
      <c r="AR262" s="65"/>
      <c r="AS262" s="65"/>
    </row>
    <row r="263" spans="1:45" ht="18.75">
      <c r="A263" s="65"/>
      <c r="B263" s="70"/>
      <c r="C263" s="70"/>
      <c r="D263" s="65"/>
      <c r="E263" s="65"/>
      <c r="F263" s="65"/>
      <c r="G263" s="65"/>
      <c r="H263" s="65"/>
      <c r="I263" s="65"/>
      <c r="J263" s="65"/>
      <c r="K263" s="65"/>
      <c r="L263" s="65"/>
      <c r="M263" s="65"/>
      <c r="N263" s="65"/>
      <c r="O263" s="65"/>
      <c r="P263" s="65"/>
      <c r="Q263" s="65"/>
      <c r="R263" s="65"/>
      <c r="S263" s="65"/>
      <c r="T263" s="65"/>
      <c r="U263" s="65"/>
      <c r="V263" s="65"/>
      <c r="W263" s="65"/>
      <c r="X263" s="65"/>
      <c r="Y263" s="65"/>
      <c r="Z263" s="65"/>
      <c r="AA263" s="65"/>
      <c r="AB263" s="65"/>
      <c r="AC263" s="65"/>
      <c r="AD263" s="65"/>
      <c r="AE263" s="65"/>
      <c r="AF263" s="65"/>
      <c r="AG263" s="65"/>
      <c r="AH263" s="65"/>
      <c r="AI263" s="65"/>
      <c r="AJ263" s="65"/>
      <c r="AK263" s="65"/>
      <c r="AL263" s="65"/>
      <c r="AM263" s="65"/>
      <c r="AN263" s="65"/>
      <c r="AO263" s="65"/>
      <c r="AP263" s="65"/>
      <c r="AQ263" s="65"/>
      <c r="AR263" s="65"/>
      <c r="AS263" s="65"/>
    </row>
    <row r="264" spans="1:45" ht="18.75">
      <c r="A264" s="65"/>
      <c r="B264" s="70"/>
      <c r="C264" s="70"/>
      <c r="D264" s="65"/>
      <c r="E264" s="65"/>
      <c r="F264" s="65"/>
      <c r="G264" s="65"/>
      <c r="H264" s="65"/>
      <c r="I264" s="65"/>
      <c r="J264" s="65"/>
      <c r="K264" s="65"/>
      <c r="L264" s="65"/>
      <c r="M264" s="65"/>
      <c r="N264" s="65"/>
      <c r="O264" s="65"/>
      <c r="P264" s="65"/>
      <c r="Q264" s="65"/>
      <c r="R264" s="65"/>
      <c r="S264" s="65"/>
      <c r="T264" s="65"/>
      <c r="U264" s="65"/>
      <c r="V264" s="65"/>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row>
    <row r="265" spans="1:45" ht="18.75">
      <c r="A265" s="65"/>
      <c r="B265" s="70"/>
      <c r="C265" s="70"/>
      <c r="D265" s="65"/>
      <c r="E265" s="65"/>
      <c r="F265" s="65"/>
      <c r="G265" s="65"/>
      <c r="H265" s="65"/>
      <c r="I265" s="65"/>
      <c r="J265" s="65"/>
      <c r="K265" s="65"/>
      <c r="L265" s="65"/>
      <c r="M265" s="65"/>
      <c r="N265" s="65"/>
      <c r="O265" s="65"/>
      <c r="P265" s="65"/>
      <c r="Q265" s="65"/>
      <c r="R265" s="65"/>
      <c r="S265" s="65"/>
      <c r="T265" s="65"/>
      <c r="U265" s="65"/>
      <c r="V265" s="65"/>
      <c r="W265" s="65"/>
      <c r="X265" s="65"/>
      <c r="Y265" s="65"/>
      <c r="Z265" s="65"/>
      <c r="AA265" s="65"/>
      <c r="AB265" s="65"/>
      <c r="AC265" s="65"/>
      <c r="AD265" s="65"/>
      <c r="AE265" s="65"/>
      <c r="AF265" s="65"/>
      <c r="AG265" s="65"/>
      <c r="AH265" s="65"/>
      <c r="AI265" s="65"/>
      <c r="AJ265" s="65"/>
      <c r="AK265" s="65"/>
      <c r="AL265" s="65"/>
      <c r="AM265" s="65"/>
      <c r="AN265" s="65"/>
      <c r="AO265" s="65"/>
      <c r="AP265" s="65"/>
      <c r="AQ265" s="65"/>
      <c r="AR265" s="65"/>
      <c r="AS265" s="65"/>
    </row>
    <row r="266" spans="1:45" ht="18.75">
      <c r="A266" s="65"/>
      <c r="B266" s="70"/>
      <c r="C266" s="70"/>
      <c r="D266" s="65"/>
      <c r="E266" s="65"/>
      <c r="F266" s="65"/>
      <c r="G266" s="65"/>
      <c r="H266" s="65"/>
      <c r="I266" s="65"/>
      <c r="J266" s="65"/>
      <c r="K266" s="65"/>
      <c r="L266" s="65"/>
      <c r="M266" s="65"/>
      <c r="N266" s="65"/>
      <c r="O266" s="65"/>
      <c r="P266" s="65"/>
      <c r="Q266" s="65"/>
      <c r="R266" s="65"/>
      <c r="S266" s="65"/>
      <c r="T266" s="65"/>
      <c r="U266" s="65"/>
      <c r="V266" s="65"/>
      <c r="W266" s="65"/>
      <c r="X266" s="65"/>
      <c r="Y266" s="65"/>
      <c r="Z266" s="65"/>
      <c r="AA266" s="65"/>
      <c r="AB266" s="65"/>
      <c r="AC266" s="65"/>
      <c r="AD266" s="65"/>
      <c r="AE266" s="65"/>
      <c r="AF266" s="65"/>
      <c r="AG266" s="65"/>
      <c r="AH266" s="65"/>
      <c r="AI266" s="65"/>
      <c r="AJ266" s="65"/>
      <c r="AK266" s="65"/>
      <c r="AL266" s="65"/>
      <c r="AM266" s="65"/>
      <c r="AN266" s="65"/>
      <c r="AO266" s="65"/>
      <c r="AP266" s="65"/>
      <c r="AQ266" s="65"/>
      <c r="AR266" s="65"/>
      <c r="AS266" s="65"/>
    </row>
    <row r="267" spans="1:45" ht="18.75">
      <c r="A267" s="65"/>
      <c r="B267" s="70"/>
      <c r="C267" s="70"/>
      <c r="D267" s="65"/>
      <c r="E267" s="65"/>
      <c r="F267" s="65"/>
      <c r="G267" s="65"/>
      <c r="H267" s="65"/>
      <c r="I267" s="65"/>
      <c r="J267" s="65"/>
      <c r="K267" s="65"/>
      <c r="L267" s="65"/>
      <c r="M267" s="65"/>
      <c r="N267" s="65"/>
      <c r="O267" s="65"/>
      <c r="P267" s="65"/>
      <c r="Q267" s="65"/>
      <c r="R267" s="65"/>
      <c r="S267" s="65"/>
      <c r="T267" s="65"/>
      <c r="U267" s="65"/>
      <c r="V267" s="65"/>
      <c r="W267" s="65"/>
      <c r="X267" s="65"/>
      <c r="Y267" s="65"/>
      <c r="Z267" s="65"/>
      <c r="AA267" s="65"/>
      <c r="AB267" s="65"/>
      <c r="AC267" s="65"/>
      <c r="AD267" s="65"/>
      <c r="AE267" s="65"/>
      <c r="AF267" s="65"/>
      <c r="AG267" s="65"/>
      <c r="AH267" s="65"/>
      <c r="AI267" s="65"/>
      <c r="AJ267" s="65"/>
      <c r="AK267" s="65"/>
      <c r="AL267" s="65"/>
      <c r="AM267" s="65"/>
      <c r="AN267" s="65"/>
      <c r="AO267" s="65"/>
      <c r="AP267" s="65"/>
      <c r="AQ267" s="65"/>
      <c r="AR267" s="65"/>
      <c r="AS267" s="65"/>
    </row>
    <row r="268" spans="1:45" ht="18.75">
      <c r="A268" s="65"/>
      <c r="B268" s="70"/>
      <c r="C268" s="70"/>
      <c r="D268" s="65"/>
      <c r="E268" s="65"/>
      <c r="F268" s="65"/>
      <c r="G268" s="65"/>
      <c r="H268" s="65"/>
      <c r="I268" s="65"/>
      <c r="J268" s="65"/>
      <c r="K268" s="65"/>
      <c r="L268" s="65"/>
      <c r="M268" s="65"/>
      <c r="N268" s="65"/>
      <c r="O268" s="65"/>
      <c r="P268" s="65"/>
      <c r="Q268" s="65"/>
      <c r="R268" s="65"/>
      <c r="S268" s="65"/>
      <c r="T268" s="65"/>
      <c r="U268" s="65"/>
      <c r="V268" s="65"/>
      <c r="W268" s="65"/>
      <c r="X268" s="65"/>
      <c r="Y268" s="65"/>
      <c r="Z268" s="65"/>
      <c r="AA268" s="65"/>
      <c r="AB268" s="65"/>
      <c r="AC268" s="65"/>
      <c r="AD268" s="65"/>
      <c r="AE268" s="65"/>
      <c r="AF268" s="65"/>
      <c r="AG268" s="65"/>
      <c r="AH268" s="65"/>
      <c r="AI268" s="65"/>
      <c r="AJ268" s="65"/>
      <c r="AK268" s="65"/>
      <c r="AL268" s="65"/>
      <c r="AM268" s="65"/>
      <c r="AN268" s="65"/>
      <c r="AO268" s="65"/>
      <c r="AP268" s="65"/>
      <c r="AQ268" s="65"/>
      <c r="AR268" s="65"/>
      <c r="AS268" s="65"/>
    </row>
    <row r="269" spans="1:45" ht="18.75">
      <c r="A269" s="65"/>
      <c r="B269" s="70"/>
      <c r="C269" s="70"/>
      <c r="D269" s="65"/>
      <c r="E269" s="65"/>
      <c r="F269" s="65"/>
      <c r="G269" s="65"/>
      <c r="H269" s="65"/>
      <c r="I269" s="65"/>
      <c r="J269" s="65"/>
      <c r="K269" s="65"/>
      <c r="L269" s="65"/>
      <c r="M269" s="65"/>
      <c r="N269" s="65"/>
      <c r="O269" s="65"/>
      <c r="P269" s="65"/>
      <c r="Q269" s="65"/>
      <c r="R269" s="65"/>
      <c r="S269" s="65"/>
      <c r="T269" s="65"/>
      <c r="U269" s="65"/>
      <c r="V269" s="65"/>
      <c r="W269" s="65"/>
      <c r="X269" s="65"/>
      <c r="Y269" s="65"/>
      <c r="Z269" s="65"/>
      <c r="AA269" s="65"/>
      <c r="AB269" s="65"/>
      <c r="AC269" s="65"/>
      <c r="AD269" s="65"/>
      <c r="AE269" s="65"/>
      <c r="AF269" s="65"/>
      <c r="AG269" s="65"/>
      <c r="AH269" s="65"/>
      <c r="AI269" s="65"/>
      <c r="AJ269" s="65"/>
      <c r="AK269" s="65"/>
      <c r="AL269" s="65"/>
      <c r="AM269" s="65"/>
      <c r="AN269" s="65"/>
      <c r="AO269" s="65"/>
      <c r="AP269" s="65"/>
      <c r="AQ269" s="65"/>
      <c r="AR269" s="65"/>
      <c r="AS269" s="65"/>
    </row>
    <row r="270" spans="1:45" ht="18.75">
      <c r="A270" s="65"/>
      <c r="B270" s="70"/>
      <c r="C270" s="70"/>
      <c r="D270" s="65"/>
      <c r="E270" s="65"/>
      <c r="F270" s="65"/>
      <c r="G270" s="65"/>
      <c r="H270" s="65"/>
      <c r="I270" s="65"/>
      <c r="J270" s="65"/>
      <c r="K270" s="65"/>
      <c r="L270" s="65"/>
      <c r="M270" s="65"/>
      <c r="N270" s="65"/>
      <c r="O270" s="65"/>
      <c r="P270" s="65"/>
      <c r="Q270" s="65"/>
      <c r="R270" s="65"/>
      <c r="S270" s="65"/>
      <c r="T270" s="65"/>
      <c r="U270" s="65"/>
      <c r="V270" s="65"/>
      <c r="W270" s="65"/>
      <c r="X270" s="65"/>
      <c r="Y270" s="65"/>
      <c r="Z270" s="65"/>
      <c r="AA270" s="65"/>
      <c r="AB270" s="65"/>
      <c r="AC270" s="65"/>
      <c r="AD270" s="65"/>
      <c r="AE270" s="65"/>
      <c r="AF270" s="65"/>
      <c r="AG270" s="65"/>
      <c r="AH270" s="65"/>
      <c r="AI270" s="65"/>
      <c r="AJ270" s="65"/>
      <c r="AK270" s="65"/>
      <c r="AL270" s="65"/>
      <c r="AM270" s="65"/>
      <c r="AN270" s="65"/>
      <c r="AO270" s="65"/>
      <c r="AP270" s="65"/>
      <c r="AQ270" s="65"/>
      <c r="AR270" s="65"/>
      <c r="AS270" s="65"/>
    </row>
    <row r="271" spans="1:45" ht="18.75">
      <c r="A271" s="65"/>
      <c r="B271" s="70"/>
      <c r="C271" s="70"/>
      <c r="D271" s="65"/>
      <c r="E271" s="65"/>
      <c r="F271" s="65"/>
      <c r="G271" s="65"/>
      <c r="H271" s="65"/>
      <c r="I271" s="65"/>
      <c r="J271" s="65"/>
      <c r="K271" s="65"/>
      <c r="L271" s="65"/>
      <c r="M271" s="65"/>
      <c r="N271" s="65"/>
      <c r="O271" s="65"/>
      <c r="P271" s="65"/>
      <c r="Q271" s="65"/>
      <c r="R271" s="65"/>
      <c r="S271" s="65"/>
      <c r="T271" s="65"/>
      <c r="U271" s="65"/>
      <c r="V271" s="65"/>
      <c r="W271" s="65"/>
      <c r="X271" s="65"/>
      <c r="Y271" s="65"/>
      <c r="Z271" s="65"/>
      <c r="AA271" s="65"/>
      <c r="AB271" s="65"/>
      <c r="AC271" s="65"/>
      <c r="AD271" s="65"/>
      <c r="AE271" s="65"/>
      <c r="AF271" s="65"/>
      <c r="AG271" s="65"/>
      <c r="AH271" s="65"/>
      <c r="AI271" s="65"/>
      <c r="AJ271" s="65"/>
      <c r="AK271" s="65"/>
      <c r="AL271" s="65"/>
      <c r="AM271" s="65"/>
      <c r="AN271" s="65"/>
      <c r="AO271" s="65"/>
      <c r="AP271" s="65"/>
      <c r="AQ271" s="65"/>
      <c r="AR271" s="65"/>
      <c r="AS271" s="65"/>
    </row>
    <row r="272" spans="1:45" ht="18.75">
      <c r="A272" s="65"/>
      <c r="B272" s="70"/>
      <c r="C272" s="70"/>
      <c r="D272" s="65"/>
      <c r="E272" s="65"/>
      <c r="F272" s="65"/>
      <c r="G272" s="65"/>
      <c r="H272" s="65"/>
      <c r="I272" s="65"/>
      <c r="J272" s="65"/>
      <c r="K272" s="65"/>
      <c r="L272" s="65"/>
      <c r="M272" s="65"/>
      <c r="N272" s="65"/>
      <c r="O272" s="65"/>
      <c r="P272" s="65"/>
      <c r="Q272" s="65"/>
      <c r="R272" s="65"/>
      <c r="S272" s="65"/>
      <c r="T272" s="65"/>
      <c r="U272" s="65"/>
      <c r="V272" s="65"/>
      <c r="W272" s="65"/>
      <c r="X272" s="65"/>
      <c r="Y272" s="65"/>
      <c r="Z272" s="65"/>
      <c r="AA272" s="65"/>
      <c r="AB272" s="65"/>
      <c r="AC272" s="65"/>
      <c r="AD272" s="65"/>
      <c r="AE272" s="65"/>
      <c r="AF272" s="65"/>
      <c r="AG272" s="65"/>
      <c r="AH272" s="65"/>
      <c r="AI272" s="65"/>
      <c r="AJ272" s="65"/>
      <c r="AK272" s="65"/>
      <c r="AL272" s="65"/>
      <c r="AM272" s="65"/>
      <c r="AN272" s="65"/>
      <c r="AO272" s="65"/>
      <c r="AP272" s="65"/>
      <c r="AQ272" s="65"/>
      <c r="AR272" s="65"/>
      <c r="AS272" s="65"/>
    </row>
    <row r="273" spans="1:45" ht="18.75">
      <c r="A273" s="65"/>
      <c r="B273" s="70"/>
      <c r="C273" s="70"/>
      <c r="D273" s="65"/>
      <c r="E273" s="65"/>
      <c r="F273" s="65"/>
      <c r="G273" s="65"/>
      <c r="H273" s="65"/>
      <c r="I273" s="65"/>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row>
    <row r="274" spans="1:45" ht="18.75">
      <c r="A274" s="65"/>
      <c r="B274" s="70"/>
      <c r="C274" s="70"/>
      <c r="D274" s="65"/>
      <c r="E274" s="65"/>
      <c r="F274" s="65"/>
      <c r="G274" s="65"/>
      <c r="H274" s="65"/>
      <c r="I274" s="65"/>
      <c r="J274" s="65"/>
      <c r="K274" s="65"/>
      <c r="L274" s="65"/>
      <c r="M274" s="65"/>
      <c r="N274" s="65"/>
      <c r="O274" s="65"/>
      <c r="P274" s="65"/>
      <c r="Q274" s="65"/>
      <c r="R274" s="65"/>
      <c r="S274" s="65"/>
      <c r="T274" s="65"/>
      <c r="U274" s="65"/>
      <c r="V274" s="65"/>
      <c r="W274" s="65"/>
      <c r="X274" s="65"/>
      <c r="Y274" s="65"/>
      <c r="Z274" s="65"/>
      <c r="AA274" s="65"/>
      <c r="AB274" s="65"/>
      <c r="AC274" s="65"/>
      <c r="AD274" s="65"/>
      <c r="AE274" s="65"/>
      <c r="AF274" s="65"/>
      <c r="AG274" s="65"/>
      <c r="AH274" s="65"/>
      <c r="AI274" s="65"/>
      <c r="AJ274" s="65"/>
      <c r="AK274" s="65"/>
      <c r="AL274" s="65"/>
      <c r="AM274" s="65"/>
      <c r="AN274" s="65"/>
      <c r="AO274" s="65"/>
      <c r="AP274" s="65"/>
      <c r="AQ274" s="65"/>
      <c r="AR274" s="65"/>
      <c r="AS274" s="65"/>
    </row>
    <row r="275" spans="1:45" ht="18.75">
      <c r="A275" s="65"/>
      <c r="B275" s="70"/>
      <c r="C275" s="70"/>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c r="AH275" s="65"/>
      <c r="AI275" s="65"/>
      <c r="AJ275" s="65"/>
      <c r="AK275" s="65"/>
      <c r="AL275" s="65"/>
      <c r="AM275" s="65"/>
      <c r="AN275" s="65"/>
      <c r="AO275" s="65"/>
      <c r="AP275" s="65"/>
      <c r="AQ275" s="65"/>
      <c r="AR275" s="65"/>
      <c r="AS275" s="65"/>
    </row>
    <row r="276" spans="1:45" ht="18.75">
      <c r="A276" s="65"/>
      <c r="B276" s="70"/>
      <c r="C276" s="70"/>
      <c r="D276" s="65"/>
      <c r="E276" s="65"/>
      <c r="F276" s="65"/>
      <c r="G276" s="65"/>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row>
    <row r="277" spans="1:45" ht="18.75">
      <c r="A277" s="65"/>
      <c r="B277" s="70"/>
      <c r="C277" s="70"/>
      <c r="D277" s="65"/>
      <c r="E277" s="65"/>
      <c r="F277" s="65"/>
      <c r="G277" s="65"/>
      <c r="H277" s="65"/>
      <c r="I277" s="65"/>
      <c r="J277" s="65"/>
      <c r="K277" s="65"/>
      <c r="L277" s="65"/>
      <c r="M277" s="65"/>
      <c r="N277" s="65"/>
      <c r="O277" s="65"/>
      <c r="P277" s="65"/>
      <c r="Q277" s="65"/>
      <c r="R277" s="65"/>
      <c r="S277" s="65"/>
      <c r="T277" s="65"/>
      <c r="U277" s="65"/>
      <c r="V277" s="65"/>
      <c r="W277" s="65"/>
      <c r="X277" s="65"/>
      <c r="Y277" s="65"/>
      <c r="Z277" s="65"/>
      <c r="AA277" s="65"/>
      <c r="AB277" s="65"/>
      <c r="AC277" s="65"/>
      <c r="AD277" s="65"/>
      <c r="AE277" s="65"/>
      <c r="AF277" s="65"/>
      <c r="AG277" s="65"/>
      <c r="AH277" s="65"/>
      <c r="AI277" s="65"/>
      <c r="AJ277" s="65"/>
      <c r="AK277" s="65"/>
      <c r="AL277" s="65"/>
      <c r="AM277" s="65"/>
      <c r="AN277" s="65"/>
      <c r="AO277" s="65"/>
      <c r="AP277" s="65"/>
      <c r="AQ277" s="65"/>
      <c r="AR277" s="65"/>
      <c r="AS277" s="65"/>
    </row>
    <row r="278" spans="1:45" ht="18.75">
      <c r="A278" s="65"/>
      <c r="B278" s="70"/>
      <c r="C278" s="70"/>
      <c r="D278" s="65"/>
      <c r="E278" s="65"/>
      <c r="F278" s="65"/>
      <c r="G278" s="65"/>
      <c r="H278" s="65"/>
      <c r="I278" s="65"/>
      <c r="J278" s="65"/>
      <c r="K278" s="65"/>
      <c r="L278" s="65"/>
      <c r="M278" s="65"/>
      <c r="N278" s="65"/>
      <c r="O278" s="65"/>
      <c r="P278" s="65"/>
      <c r="Q278" s="65"/>
      <c r="R278" s="65"/>
      <c r="S278" s="65"/>
      <c r="T278" s="65"/>
      <c r="U278" s="65"/>
      <c r="V278" s="65"/>
      <c r="W278" s="65"/>
      <c r="X278" s="65"/>
      <c r="Y278" s="65"/>
      <c r="Z278" s="65"/>
      <c r="AA278" s="65"/>
      <c r="AB278" s="65"/>
      <c r="AC278" s="65"/>
      <c r="AD278" s="65"/>
      <c r="AE278" s="65"/>
      <c r="AF278" s="65"/>
      <c r="AG278" s="65"/>
      <c r="AH278" s="65"/>
      <c r="AI278" s="65"/>
      <c r="AJ278" s="65"/>
      <c r="AK278" s="65"/>
      <c r="AL278" s="65"/>
      <c r="AM278" s="65"/>
      <c r="AN278" s="65"/>
      <c r="AO278" s="65"/>
      <c r="AP278" s="65"/>
      <c r="AQ278" s="65"/>
      <c r="AR278" s="65"/>
      <c r="AS278" s="65"/>
    </row>
    <row r="279" spans="1:45" ht="18.75">
      <c r="A279" s="65"/>
      <c r="B279" s="70"/>
      <c r="C279" s="70"/>
      <c r="D279" s="65"/>
      <c r="E279" s="65"/>
      <c r="F279" s="65"/>
      <c r="G279" s="65"/>
      <c r="H279" s="65"/>
      <c r="I279" s="65"/>
      <c r="J279" s="65"/>
      <c r="K279" s="65"/>
      <c r="L279" s="65"/>
      <c r="M279" s="65"/>
      <c r="N279" s="65"/>
      <c r="O279" s="65"/>
      <c r="P279" s="65"/>
      <c r="Q279" s="65"/>
      <c r="R279" s="65"/>
      <c r="S279" s="65"/>
      <c r="T279" s="65"/>
      <c r="U279" s="65"/>
      <c r="V279" s="65"/>
      <c r="W279" s="65"/>
      <c r="X279" s="65"/>
      <c r="Y279" s="65"/>
      <c r="Z279" s="65"/>
      <c r="AA279" s="65"/>
      <c r="AB279" s="65"/>
      <c r="AC279" s="65"/>
      <c r="AD279" s="65"/>
      <c r="AE279" s="65"/>
      <c r="AF279" s="65"/>
      <c r="AG279" s="65"/>
      <c r="AH279" s="65"/>
      <c r="AI279" s="65"/>
      <c r="AJ279" s="65"/>
      <c r="AK279" s="65"/>
      <c r="AL279" s="65"/>
      <c r="AM279" s="65"/>
      <c r="AN279" s="65"/>
      <c r="AO279" s="65"/>
      <c r="AP279" s="65"/>
      <c r="AQ279" s="65"/>
      <c r="AR279" s="65"/>
      <c r="AS279" s="65"/>
    </row>
    <row r="280" spans="1:45" ht="18.75">
      <c r="A280" s="65"/>
      <c r="B280" s="70"/>
      <c r="C280" s="70"/>
      <c r="D280" s="65"/>
      <c r="E280" s="65"/>
      <c r="F280" s="65"/>
      <c r="G280" s="65"/>
      <c r="H280" s="65"/>
      <c r="I280" s="65"/>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G280" s="65"/>
      <c r="AH280" s="65"/>
      <c r="AI280" s="65"/>
      <c r="AJ280" s="65"/>
      <c r="AK280" s="65"/>
      <c r="AL280" s="65"/>
      <c r="AM280" s="65"/>
      <c r="AN280" s="65"/>
      <c r="AO280" s="65"/>
      <c r="AP280" s="65"/>
      <c r="AQ280" s="65"/>
      <c r="AR280" s="65"/>
      <c r="AS280" s="65"/>
    </row>
    <row r="281" spans="1:45" ht="18.75">
      <c r="A281" s="65"/>
      <c r="B281" s="70"/>
      <c r="C281" s="70"/>
      <c r="D281" s="65"/>
      <c r="E281" s="65"/>
      <c r="F281" s="65"/>
      <c r="G281" s="65"/>
      <c r="H281" s="65"/>
      <c r="I281" s="65"/>
      <c r="J281" s="65"/>
      <c r="K281" s="65"/>
      <c r="L281" s="65"/>
      <c r="M281" s="65"/>
      <c r="N281" s="65"/>
      <c r="O281" s="65"/>
      <c r="P281" s="65"/>
      <c r="Q281" s="65"/>
      <c r="R281" s="65"/>
      <c r="S281" s="65"/>
      <c r="T281" s="65"/>
      <c r="U281" s="65"/>
      <c r="V281" s="65"/>
      <c r="W281" s="65"/>
      <c r="X281" s="65"/>
      <c r="Y281" s="65"/>
      <c r="Z281" s="65"/>
      <c r="AA281" s="65"/>
      <c r="AB281" s="65"/>
      <c r="AC281" s="65"/>
      <c r="AD281" s="65"/>
      <c r="AE281" s="65"/>
      <c r="AF281" s="65"/>
      <c r="AG281" s="65"/>
      <c r="AH281" s="65"/>
      <c r="AI281" s="65"/>
      <c r="AJ281" s="65"/>
      <c r="AK281" s="65"/>
      <c r="AL281" s="65"/>
      <c r="AM281" s="65"/>
      <c r="AN281" s="65"/>
      <c r="AO281" s="65"/>
      <c r="AP281" s="65"/>
      <c r="AQ281" s="65"/>
      <c r="AR281" s="65"/>
      <c r="AS281" s="65"/>
    </row>
    <row r="282" spans="1:45" ht="18.75">
      <c r="A282" s="65"/>
      <c r="B282" s="70"/>
      <c r="C282" s="70"/>
      <c r="D282" s="65"/>
      <c r="E282" s="65"/>
      <c r="F282" s="65"/>
      <c r="G282" s="65"/>
      <c r="H282" s="65"/>
      <c r="I282" s="65"/>
      <c r="J282" s="65"/>
      <c r="K282" s="65"/>
      <c r="L282" s="65"/>
      <c r="M282" s="65"/>
      <c r="N282" s="65"/>
      <c r="O282" s="65"/>
      <c r="P282" s="65"/>
      <c r="Q282" s="65"/>
      <c r="R282" s="65"/>
      <c r="S282" s="65"/>
      <c r="T282" s="65"/>
      <c r="U282" s="65"/>
      <c r="V282" s="65"/>
      <c r="W282" s="65"/>
      <c r="X282" s="65"/>
      <c r="Y282" s="65"/>
      <c r="Z282" s="65"/>
      <c r="AA282" s="65"/>
      <c r="AB282" s="65"/>
      <c r="AC282" s="65"/>
      <c r="AD282" s="65"/>
      <c r="AE282" s="65"/>
      <c r="AF282" s="65"/>
      <c r="AG282" s="65"/>
      <c r="AH282" s="65"/>
      <c r="AI282" s="65"/>
      <c r="AJ282" s="65"/>
      <c r="AK282" s="65"/>
      <c r="AL282" s="65"/>
      <c r="AM282" s="65"/>
      <c r="AN282" s="65"/>
      <c r="AO282" s="65"/>
      <c r="AP282" s="65"/>
      <c r="AQ282" s="65"/>
      <c r="AR282" s="65"/>
      <c r="AS282" s="65"/>
    </row>
    <row r="283" spans="1:45" ht="18.75">
      <c r="A283" s="65"/>
      <c r="B283" s="70"/>
      <c r="C283" s="70"/>
      <c r="D283" s="65"/>
      <c r="E283" s="65"/>
      <c r="F283" s="65"/>
      <c r="G283" s="65"/>
      <c r="H283" s="65"/>
      <c r="I283" s="65"/>
      <c r="J283" s="65"/>
      <c r="K283" s="65"/>
      <c r="L283" s="65"/>
      <c r="M283" s="65"/>
      <c r="N283" s="65"/>
      <c r="O283" s="65"/>
      <c r="P283" s="65"/>
      <c r="Q283" s="65"/>
      <c r="R283" s="65"/>
      <c r="S283" s="65"/>
      <c r="T283" s="65"/>
      <c r="U283" s="65"/>
      <c r="V283" s="65"/>
      <c r="W283" s="65"/>
      <c r="X283" s="65"/>
      <c r="Y283" s="65"/>
      <c r="Z283" s="65"/>
      <c r="AA283" s="65"/>
      <c r="AB283" s="65"/>
      <c r="AC283" s="65"/>
      <c r="AD283" s="65"/>
      <c r="AE283" s="65"/>
      <c r="AF283" s="65"/>
      <c r="AG283" s="65"/>
      <c r="AH283" s="65"/>
      <c r="AI283" s="65"/>
      <c r="AJ283" s="65"/>
      <c r="AK283" s="65"/>
      <c r="AL283" s="65"/>
      <c r="AM283" s="65"/>
      <c r="AN283" s="65"/>
      <c r="AO283" s="65"/>
      <c r="AP283" s="65"/>
      <c r="AQ283" s="65"/>
      <c r="AR283" s="65"/>
      <c r="AS283" s="65"/>
    </row>
    <row r="284" spans="1:45" ht="18.75">
      <c r="A284" s="65"/>
      <c r="B284" s="70"/>
      <c r="C284" s="70"/>
      <c r="D284" s="65"/>
      <c r="E284" s="65"/>
      <c r="F284" s="65"/>
      <c r="G284" s="65"/>
      <c r="H284" s="65"/>
      <c r="I284" s="65"/>
      <c r="J284" s="65"/>
      <c r="K284" s="65"/>
      <c r="L284" s="65"/>
      <c r="M284" s="65"/>
      <c r="N284" s="65"/>
      <c r="O284" s="65"/>
      <c r="P284" s="65"/>
      <c r="Q284" s="65"/>
      <c r="R284" s="65"/>
      <c r="S284" s="65"/>
      <c r="T284" s="65"/>
      <c r="U284" s="65"/>
      <c r="V284" s="65"/>
      <c r="W284" s="65"/>
      <c r="X284" s="65"/>
      <c r="Y284" s="65"/>
      <c r="Z284" s="65"/>
      <c r="AA284" s="65"/>
      <c r="AB284" s="65"/>
      <c r="AC284" s="65"/>
      <c r="AD284" s="65"/>
      <c r="AE284" s="65"/>
      <c r="AF284" s="65"/>
      <c r="AG284" s="65"/>
      <c r="AH284" s="65"/>
      <c r="AI284" s="65"/>
      <c r="AJ284" s="65"/>
      <c r="AK284" s="65"/>
      <c r="AL284" s="65"/>
      <c r="AM284" s="65"/>
      <c r="AN284" s="65"/>
      <c r="AO284" s="65"/>
      <c r="AP284" s="65"/>
      <c r="AQ284" s="65"/>
      <c r="AR284" s="65"/>
      <c r="AS284" s="65"/>
    </row>
    <row r="285" spans="1:45" ht="18.75">
      <c r="A285" s="65"/>
      <c r="B285" s="70"/>
      <c r="C285" s="70"/>
      <c r="D285" s="65"/>
      <c r="E285" s="65"/>
      <c r="F285" s="65"/>
      <c r="G285" s="65"/>
      <c r="H285" s="65"/>
      <c r="I285" s="65"/>
      <c r="J285" s="65"/>
      <c r="K285" s="65"/>
      <c r="L285" s="65"/>
      <c r="M285" s="65"/>
      <c r="N285" s="65"/>
      <c r="O285" s="65"/>
      <c r="P285" s="65"/>
      <c r="Q285" s="65"/>
      <c r="R285" s="65"/>
      <c r="S285" s="65"/>
      <c r="T285" s="65"/>
      <c r="U285" s="65"/>
      <c r="V285" s="65"/>
      <c r="W285" s="65"/>
      <c r="X285" s="65"/>
      <c r="Y285" s="65"/>
      <c r="Z285" s="65"/>
      <c r="AA285" s="65"/>
      <c r="AB285" s="65"/>
      <c r="AC285" s="65"/>
      <c r="AD285" s="65"/>
      <c r="AE285" s="65"/>
      <c r="AF285" s="65"/>
      <c r="AG285" s="65"/>
      <c r="AH285" s="65"/>
      <c r="AI285" s="65"/>
      <c r="AJ285" s="65"/>
      <c r="AK285" s="65"/>
      <c r="AL285" s="65"/>
      <c r="AM285" s="65"/>
      <c r="AN285" s="65"/>
      <c r="AO285" s="65"/>
      <c r="AP285" s="65"/>
      <c r="AQ285" s="65"/>
      <c r="AR285" s="65"/>
      <c r="AS285" s="65"/>
    </row>
    <row r="286" spans="1:45" ht="18.75">
      <c r="A286" s="65"/>
      <c r="B286" s="70"/>
      <c r="C286" s="70"/>
      <c r="D286" s="65"/>
      <c r="E286" s="65"/>
      <c r="F286" s="65"/>
      <c r="G286" s="65"/>
      <c r="H286" s="65"/>
      <c r="I286" s="65"/>
      <c r="J286" s="65"/>
      <c r="K286" s="65"/>
      <c r="L286" s="65"/>
      <c r="M286" s="65"/>
      <c r="N286" s="65"/>
      <c r="O286" s="65"/>
      <c r="P286" s="65"/>
      <c r="Q286" s="65"/>
      <c r="R286" s="65"/>
      <c r="S286" s="65"/>
      <c r="T286" s="65"/>
      <c r="U286" s="65"/>
      <c r="V286" s="65"/>
      <c r="W286" s="65"/>
      <c r="X286" s="65"/>
      <c r="Y286" s="65"/>
      <c r="Z286" s="65"/>
      <c r="AA286" s="65"/>
      <c r="AB286" s="65"/>
      <c r="AC286" s="65"/>
      <c r="AD286" s="65"/>
      <c r="AE286" s="65"/>
      <c r="AF286" s="65"/>
      <c r="AG286" s="65"/>
      <c r="AH286" s="65"/>
      <c r="AI286" s="65"/>
      <c r="AJ286" s="65"/>
      <c r="AK286" s="65"/>
      <c r="AL286" s="65"/>
      <c r="AM286" s="65"/>
      <c r="AN286" s="65"/>
      <c r="AO286" s="65"/>
      <c r="AP286" s="65"/>
      <c r="AQ286" s="65"/>
      <c r="AR286" s="65"/>
      <c r="AS286" s="65"/>
    </row>
    <row r="287" spans="1:45" ht="18.75">
      <c r="A287" s="65"/>
      <c r="B287" s="70"/>
      <c r="C287" s="70"/>
      <c r="D287" s="65"/>
      <c r="E287" s="65"/>
      <c r="F287" s="65"/>
      <c r="G287" s="65"/>
      <c r="H287" s="65"/>
      <c r="I287" s="65"/>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G287" s="65"/>
      <c r="AH287" s="65"/>
      <c r="AI287" s="65"/>
      <c r="AJ287" s="65"/>
      <c r="AK287" s="65"/>
      <c r="AL287" s="65"/>
      <c r="AM287" s="65"/>
      <c r="AN287" s="65"/>
      <c r="AO287" s="65"/>
      <c r="AP287" s="65"/>
      <c r="AQ287" s="65"/>
      <c r="AR287" s="65"/>
      <c r="AS287" s="65"/>
    </row>
    <row r="288" spans="1:45" ht="18.75">
      <c r="A288" s="65"/>
      <c r="B288" s="70"/>
      <c r="C288" s="70"/>
      <c r="D288" s="65"/>
      <c r="E288" s="65"/>
      <c r="F288" s="65"/>
      <c r="G288" s="65"/>
      <c r="H288" s="65"/>
      <c r="I288" s="65"/>
      <c r="J288" s="65"/>
      <c r="K288" s="65"/>
      <c r="L288" s="65"/>
      <c r="M288" s="65"/>
      <c r="N288" s="65"/>
      <c r="O288" s="65"/>
      <c r="P288" s="65"/>
      <c r="Q288" s="65"/>
      <c r="R288" s="65"/>
      <c r="S288" s="65"/>
      <c r="T288" s="65"/>
      <c r="U288" s="65"/>
      <c r="V288" s="65"/>
      <c r="W288" s="65"/>
      <c r="X288" s="65"/>
      <c r="Y288" s="65"/>
      <c r="Z288" s="65"/>
      <c r="AA288" s="65"/>
      <c r="AB288" s="65"/>
      <c r="AC288" s="65"/>
      <c r="AD288" s="65"/>
      <c r="AE288" s="65"/>
      <c r="AF288" s="65"/>
      <c r="AG288" s="65"/>
      <c r="AH288" s="65"/>
      <c r="AI288" s="65"/>
      <c r="AJ288" s="65"/>
      <c r="AK288" s="65"/>
      <c r="AL288" s="65"/>
      <c r="AM288" s="65"/>
      <c r="AN288" s="65"/>
      <c r="AO288" s="65"/>
      <c r="AP288" s="65"/>
      <c r="AQ288" s="65"/>
      <c r="AR288" s="65"/>
      <c r="AS288" s="65"/>
    </row>
    <row r="289" spans="1:45" ht="18.75">
      <c r="A289" s="65"/>
      <c r="B289" s="70"/>
      <c r="C289" s="70"/>
      <c r="D289" s="65"/>
      <c r="E289" s="65"/>
      <c r="F289" s="65"/>
      <c r="G289" s="65"/>
      <c r="H289" s="65"/>
      <c r="I289" s="65"/>
      <c r="J289" s="65"/>
      <c r="K289" s="65"/>
      <c r="L289" s="65"/>
      <c r="M289" s="65"/>
      <c r="N289" s="65"/>
      <c r="O289" s="65"/>
      <c r="P289" s="65"/>
      <c r="Q289" s="65"/>
      <c r="R289" s="65"/>
      <c r="S289" s="65"/>
      <c r="T289" s="65"/>
      <c r="U289" s="65"/>
      <c r="V289" s="65"/>
      <c r="W289" s="65"/>
      <c r="X289" s="65"/>
      <c r="Y289" s="65"/>
      <c r="Z289" s="65"/>
      <c r="AA289" s="65"/>
      <c r="AB289" s="65"/>
      <c r="AC289" s="65"/>
      <c r="AD289" s="65"/>
      <c r="AE289" s="65"/>
      <c r="AF289" s="65"/>
      <c r="AG289" s="65"/>
      <c r="AH289" s="65"/>
      <c r="AI289" s="65"/>
      <c r="AJ289" s="65"/>
      <c r="AK289" s="65"/>
      <c r="AL289" s="65"/>
      <c r="AM289" s="65"/>
      <c r="AN289" s="65"/>
      <c r="AO289" s="65"/>
      <c r="AP289" s="65"/>
      <c r="AQ289" s="65"/>
      <c r="AR289" s="65"/>
      <c r="AS289" s="65"/>
    </row>
    <row r="290" spans="1:45" ht="18.75">
      <c r="A290" s="65"/>
      <c r="B290" s="70"/>
      <c r="C290" s="70"/>
      <c r="D290" s="65"/>
      <c r="E290" s="65"/>
      <c r="F290" s="65"/>
      <c r="G290" s="65"/>
      <c r="H290" s="65"/>
      <c r="I290" s="65"/>
      <c r="J290" s="65"/>
      <c r="K290" s="65"/>
      <c r="L290" s="65"/>
      <c r="M290" s="65"/>
      <c r="N290" s="65"/>
      <c r="O290" s="65"/>
      <c r="P290" s="65"/>
      <c r="Q290" s="65"/>
      <c r="R290" s="65"/>
      <c r="S290" s="65"/>
      <c r="T290" s="65"/>
      <c r="U290" s="65"/>
      <c r="V290" s="65"/>
      <c r="W290" s="65"/>
      <c r="X290" s="65"/>
      <c r="Y290" s="65"/>
      <c r="Z290" s="65"/>
      <c r="AA290" s="65"/>
      <c r="AB290" s="65"/>
      <c r="AC290" s="65"/>
      <c r="AD290" s="65"/>
      <c r="AE290" s="65"/>
      <c r="AF290" s="65"/>
      <c r="AG290" s="65"/>
      <c r="AH290" s="65"/>
      <c r="AI290" s="65"/>
      <c r="AJ290" s="65"/>
      <c r="AK290" s="65"/>
      <c r="AL290" s="65"/>
      <c r="AM290" s="65"/>
      <c r="AN290" s="65"/>
      <c r="AO290" s="65"/>
      <c r="AP290" s="65"/>
      <c r="AQ290" s="65"/>
      <c r="AR290" s="65"/>
      <c r="AS290" s="65"/>
    </row>
    <row r="291" spans="1:45" ht="18.75">
      <c r="A291" s="65"/>
      <c r="B291" s="70"/>
      <c r="C291" s="70"/>
      <c r="D291" s="65"/>
      <c r="E291" s="65"/>
      <c r="F291" s="65"/>
      <c r="G291" s="65"/>
      <c r="H291" s="65"/>
      <c r="I291" s="65"/>
      <c r="J291" s="65"/>
      <c r="K291" s="65"/>
      <c r="L291" s="65"/>
      <c r="M291" s="65"/>
      <c r="N291" s="65"/>
      <c r="O291" s="65"/>
      <c r="P291" s="65"/>
      <c r="Q291" s="65"/>
      <c r="R291" s="65"/>
      <c r="S291" s="65"/>
      <c r="T291" s="65"/>
      <c r="U291" s="65"/>
      <c r="V291" s="65"/>
      <c r="W291" s="65"/>
      <c r="X291" s="65"/>
      <c r="Y291" s="65"/>
      <c r="Z291" s="65"/>
      <c r="AA291" s="65"/>
      <c r="AB291" s="65"/>
      <c r="AC291" s="65"/>
      <c r="AD291" s="65"/>
      <c r="AE291" s="65"/>
      <c r="AF291" s="65"/>
      <c r="AG291" s="65"/>
      <c r="AH291" s="65"/>
      <c r="AI291" s="65"/>
      <c r="AJ291" s="65"/>
      <c r="AK291" s="65"/>
      <c r="AL291" s="65"/>
      <c r="AM291" s="65"/>
      <c r="AN291" s="65"/>
      <c r="AO291" s="65"/>
      <c r="AP291" s="65"/>
      <c r="AQ291" s="65"/>
      <c r="AR291" s="65"/>
      <c r="AS291" s="65"/>
    </row>
    <row r="292" spans="1:45" ht="18.75">
      <c r="A292" s="65"/>
      <c r="B292" s="70"/>
      <c r="C292" s="70"/>
      <c r="D292" s="65"/>
      <c r="E292" s="65"/>
      <c r="F292" s="65"/>
      <c r="G292" s="65"/>
      <c r="H292" s="65"/>
      <c r="I292" s="65"/>
      <c r="J292" s="65"/>
      <c r="K292" s="65"/>
      <c r="L292" s="65"/>
      <c r="M292" s="65"/>
      <c r="N292" s="65"/>
      <c r="O292" s="65"/>
      <c r="P292" s="65"/>
      <c r="Q292" s="65"/>
      <c r="R292" s="65"/>
      <c r="S292" s="65"/>
      <c r="T292" s="65"/>
      <c r="U292" s="65"/>
      <c r="V292" s="65"/>
      <c r="W292" s="65"/>
      <c r="X292" s="65"/>
      <c r="Y292" s="65"/>
      <c r="Z292" s="65"/>
      <c r="AA292" s="65"/>
      <c r="AB292" s="65"/>
      <c r="AC292" s="65"/>
      <c r="AD292" s="65"/>
      <c r="AE292" s="65"/>
      <c r="AF292" s="65"/>
      <c r="AG292" s="65"/>
      <c r="AH292" s="65"/>
      <c r="AI292" s="65"/>
      <c r="AJ292" s="65"/>
      <c r="AK292" s="65"/>
      <c r="AL292" s="65"/>
      <c r="AM292" s="65"/>
      <c r="AN292" s="65"/>
      <c r="AO292" s="65"/>
      <c r="AP292" s="65"/>
      <c r="AQ292" s="65"/>
      <c r="AR292" s="65"/>
      <c r="AS292" s="65"/>
    </row>
    <row r="293" spans="1:45" ht="18.75">
      <c r="A293" s="65"/>
      <c r="B293" s="70"/>
      <c r="C293" s="70"/>
      <c r="D293" s="65"/>
      <c r="E293" s="65"/>
      <c r="F293" s="65"/>
      <c r="G293" s="65"/>
      <c r="H293" s="65"/>
      <c r="I293" s="65"/>
      <c r="J293" s="65"/>
      <c r="K293" s="65"/>
      <c r="L293" s="65"/>
      <c r="M293" s="65"/>
      <c r="N293" s="65"/>
      <c r="O293" s="65"/>
      <c r="P293" s="65"/>
      <c r="Q293" s="65"/>
      <c r="R293" s="65"/>
      <c r="S293" s="65"/>
      <c r="T293" s="65"/>
      <c r="U293" s="65"/>
      <c r="V293" s="65"/>
      <c r="W293" s="65"/>
      <c r="X293" s="65"/>
      <c r="Y293" s="65"/>
      <c r="Z293" s="65"/>
      <c r="AA293" s="65"/>
      <c r="AB293" s="65"/>
      <c r="AC293" s="65"/>
      <c r="AD293" s="65"/>
      <c r="AE293" s="65"/>
      <c r="AF293" s="65"/>
      <c r="AG293" s="65"/>
      <c r="AH293" s="65"/>
      <c r="AI293" s="65"/>
      <c r="AJ293" s="65"/>
      <c r="AK293" s="65"/>
      <c r="AL293" s="65"/>
      <c r="AM293" s="65"/>
      <c r="AN293" s="65"/>
      <c r="AO293" s="65"/>
      <c r="AP293" s="65"/>
      <c r="AQ293" s="65"/>
      <c r="AR293" s="65"/>
      <c r="AS293" s="65"/>
    </row>
    <row r="294" spans="1:45" ht="18.75">
      <c r="A294" s="65"/>
      <c r="B294" s="70"/>
      <c r="C294" s="70"/>
      <c r="D294" s="65"/>
      <c r="E294" s="65"/>
      <c r="F294" s="65"/>
      <c r="G294" s="65"/>
      <c r="H294" s="65"/>
      <c r="I294" s="65"/>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row>
    <row r="295" spans="1:45" ht="18.75">
      <c r="A295" s="65"/>
      <c r="B295" s="70"/>
      <c r="C295" s="70"/>
      <c r="D295" s="65"/>
      <c r="E295" s="65"/>
      <c r="F295" s="65"/>
      <c r="G295" s="65"/>
      <c r="H295" s="65"/>
      <c r="I295" s="65"/>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row>
    <row r="296" spans="1:45" ht="18.75">
      <c r="A296" s="65"/>
      <c r="B296" s="70"/>
      <c r="C296" s="70"/>
      <c r="D296" s="65"/>
      <c r="E296" s="65"/>
      <c r="F296" s="65"/>
      <c r="G296" s="65"/>
      <c r="H296" s="65"/>
      <c r="I296" s="65"/>
      <c r="J296" s="65"/>
      <c r="K296" s="65"/>
      <c r="L296" s="65"/>
      <c r="M296" s="65"/>
      <c r="N296" s="65"/>
      <c r="O296" s="65"/>
      <c r="P296" s="65"/>
      <c r="Q296" s="65"/>
      <c r="R296" s="65"/>
      <c r="S296" s="65"/>
      <c r="T296" s="65"/>
      <c r="U296" s="65"/>
      <c r="V296" s="65"/>
      <c r="W296" s="65"/>
      <c r="X296" s="65"/>
      <c r="Y296" s="65"/>
      <c r="Z296" s="65"/>
      <c r="AA296" s="65"/>
      <c r="AB296" s="65"/>
      <c r="AC296" s="65"/>
      <c r="AD296" s="65"/>
      <c r="AE296" s="65"/>
      <c r="AF296" s="65"/>
      <c r="AG296" s="65"/>
      <c r="AH296" s="65"/>
      <c r="AI296" s="65"/>
      <c r="AJ296" s="65"/>
      <c r="AK296" s="65"/>
      <c r="AL296" s="65"/>
      <c r="AM296" s="65"/>
      <c r="AN296" s="65"/>
      <c r="AO296" s="65"/>
      <c r="AP296" s="65"/>
      <c r="AQ296" s="65"/>
      <c r="AR296" s="65"/>
      <c r="AS296" s="65"/>
    </row>
    <row r="297" spans="1:45" ht="18.75">
      <c r="A297" s="65"/>
      <c r="B297" s="70"/>
      <c r="C297" s="70"/>
      <c r="D297" s="65"/>
      <c r="E297" s="65"/>
      <c r="F297" s="65"/>
      <c r="G297" s="65"/>
      <c r="H297" s="65"/>
      <c r="I297" s="65"/>
      <c r="J297" s="65"/>
      <c r="K297" s="65"/>
      <c r="L297" s="65"/>
      <c r="M297" s="65"/>
      <c r="N297" s="65"/>
      <c r="O297" s="65"/>
      <c r="P297" s="65"/>
      <c r="Q297" s="65"/>
      <c r="R297" s="65"/>
      <c r="S297" s="65"/>
      <c r="T297" s="65"/>
      <c r="U297" s="65"/>
      <c r="V297" s="65"/>
      <c r="W297" s="65"/>
      <c r="X297" s="65"/>
      <c r="Y297" s="65"/>
      <c r="Z297" s="65"/>
      <c r="AA297" s="65"/>
      <c r="AB297" s="65"/>
      <c r="AC297" s="65"/>
      <c r="AD297" s="65"/>
      <c r="AE297" s="65"/>
      <c r="AF297" s="65"/>
      <c r="AG297" s="65"/>
      <c r="AH297" s="65"/>
      <c r="AI297" s="65"/>
      <c r="AJ297" s="65"/>
      <c r="AK297" s="65"/>
      <c r="AL297" s="65"/>
      <c r="AM297" s="65"/>
      <c r="AN297" s="65"/>
      <c r="AO297" s="65"/>
      <c r="AP297" s="65"/>
      <c r="AQ297" s="65"/>
      <c r="AR297" s="65"/>
      <c r="AS297" s="65"/>
    </row>
    <row r="298" spans="1:45" ht="18.75">
      <c r="A298" s="65"/>
      <c r="B298" s="70"/>
      <c r="C298" s="70"/>
      <c r="D298" s="65"/>
      <c r="E298" s="65"/>
      <c r="F298" s="65"/>
      <c r="G298" s="65"/>
      <c r="H298" s="65"/>
      <c r="I298" s="65"/>
      <c r="J298" s="65"/>
      <c r="K298" s="65"/>
      <c r="L298" s="65"/>
      <c r="M298" s="65"/>
      <c r="N298" s="65"/>
      <c r="O298" s="65"/>
      <c r="P298" s="65"/>
      <c r="Q298" s="65"/>
      <c r="R298" s="65"/>
      <c r="S298" s="65"/>
      <c r="T298" s="65"/>
      <c r="U298" s="65"/>
      <c r="V298" s="65"/>
      <c r="W298" s="65"/>
      <c r="X298" s="65"/>
      <c r="Y298" s="65"/>
      <c r="Z298" s="65"/>
      <c r="AA298" s="65"/>
      <c r="AB298" s="65"/>
      <c r="AC298" s="65"/>
      <c r="AD298" s="65"/>
      <c r="AE298" s="65"/>
      <c r="AF298" s="65"/>
      <c r="AG298" s="65"/>
      <c r="AH298" s="65"/>
      <c r="AI298" s="65"/>
      <c r="AJ298" s="65"/>
      <c r="AK298" s="65"/>
      <c r="AL298" s="65"/>
      <c r="AM298" s="65"/>
      <c r="AN298" s="65"/>
      <c r="AO298" s="65"/>
      <c r="AP298" s="65"/>
      <c r="AQ298" s="65"/>
      <c r="AR298" s="65"/>
      <c r="AS298" s="65"/>
    </row>
    <row r="299" spans="1:45" ht="18.75">
      <c r="A299" s="65"/>
      <c r="B299" s="70"/>
      <c r="C299" s="70"/>
      <c r="D299" s="65"/>
      <c r="E299" s="65"/>
      <c r="F299" s="65"/>
      <c r="G299" s="65"/>
      <c r="H299" s="65"/>
      <c r="I299" s="65"/>
      <c r="J299" s="65"/>
      <c r="K299" s="65"/>
      <c r="L299" s="65"/>
      <c r="M299" s="65"/>
      <c r="N299" s="65"/>
      <c r="O299" s="65"/>
      <c r="P299" s="65"/>
      <c r="Q299" s="65"/>
      <c r="R299" s="65"/>
      <c r="S299" s="65"/>
      <c r="T299" s="65"/>
      <c r="U299" s="65"/>
      <c r="V299" s="65"/>
      <c r="W299" s="65"/>
      <c r="X299" s="65"/>
      <c r="Y299" s="65"/>
      <c r="Z299" s="65"/>
      <c r="AA299" s="65"/>
      <c r="AB299" s="65"/>
      <c r="AC299" s="65"/>
      <c r="AD299" s="65"/>
      <c r="AE299" s="65"/>
      <c r="AF299" s="65"/>
      <c r="AG299" s="65"/>
      <c r="AH299" s="65"/>
      <c r="AI299" s="65"/>
      <c r="AJ299" s="65"/>
      <c r="AK299" s="65"/>
      <c r="AL299" s="65"/>
      <c r="AM299" s="65"/>
      <c r="AN299" s="65"/>
      <c r="AO299" s="65"/>
      <c r="AP299" s="65"/>
      <c r="AQ299" s="65"/>
      <c r="AR299" s="65"/>
      <c r="AS299" s="65"/>
    </row>
    <row r="300" spans="1:45" ht="18.75">
      <c r="A300" s="65"/>
      <c r="B300" s="70"/>
      <c r="C300" s="70"/>
      <c r="D300" s="65"/>
      <c r="E300" s="65"/>
      <c r="F300" s="65"/>
      <c r="G300" s="65"/>
      <c r="H300" s="65"/>
      <c r="I300" s="65"/>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65"/>
      <c r="AH300" s="65"/>
      <c r="AI300" s="65"/>
      <c r="AJ300" s="65"/>
      <c r="AK300" s="65"/>
      <c r="AL300" s="65"/>
      <c r="AM300" s="65"/>
      <c r="AN300" s="65"/>
      <c r="AO300" s="65"/>
      <c r="AP300" s="65"/>
      <c r="AQ300" s="65"/>
      <c r="AR300" s="65"/>
      <c r="AS300" s="65"/>
    </row>
    <row r="301" spans="1:45" ht="18.75">
      <c r="A301" s="65"/>
      <c r="B301" s="70"/>
      <c r="C301" s="70"/>
      <c r="D301" s="65"/>
      <c r="E301" s="65"/>
      <c r="F301" s="65"/>
      <c r="G301" s="65"/>
      <c r="H301" s="65"/>
      <c r="I301" s="65"/>
      <c r="J301" s="65"/>
      <c r="K301" s="65"/>
      <c r="L301" s="65"/>
      <c r="M301" s="65"/>
      <c r="N301" s="65"/>
      <c r="O301" s="65"/>
      <c r="P301" s="65"/>
      <c r="Q301" s="65"/>
      <c r="R301" s="65"/>
      <c r="S301" s="65"/>
      <c r="T301" s="65"/>
      <c r="U301" s="65"/>
      <c r="V301" s="65"/>
      <c r="W301" s="65"/>
      <c r="X301" s="65"/>
      <c r="Y301" s="65"/>
      <c r="Z301" s="65"/>
      <c r="AA301" s="65"/>
      <c r="AB301" s="65"/>
      <c r="AC301" s="65"/>
      <c r="AD301" s="65"/>
      <c r="AE301" s="65"/>
      <c r="AF301" s="65"/>
      <c r="AG301" s="65"/>
      <c r="AH301" s="65"/>
      <c r="AI301" s="65"/>
      <c r="AJ301" s="65"/>
      <c r="AK301" s="65"/>
      <c r="AL301" s="65"/>
      <c r="AM301" s="65"/>
      <c r="AN301" s="65"/>
      <c r="AO301" s="65"/>
      <c r="AP301" s="65"/>
      <c r="AQ301" s="65"/>
      <c r="AR301" s="65"/>
      <c r="AS301" s="65"/>
    </row>
    <row r="302" spans="1:45" ht="18.75">
      <c r="A302" s="65"/>
      <c r="B302" s="70"/>
      <c r="C302" s="70"/>
      <c r="D302" s="65"/>
      <c r="E302" s="65"/>
      <c r="F302" s="65"/>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c r="AD302" s="65"/>
      <c r="AE302" s="65"/>
      <c r="AF302" s="65"/>
      <c r="AG302" s="65"/>
      <c r="AH302" s="65"/>
      <c r="AI302" s="65"/>
      <c r="AJ302" s="65"/>
      <c r="AK302" s="65"/>
      <c r="AL302" s="65"/>
      <c r="AM302" s="65"/>
      <c r="AN302" s="65"/>
      <c r="AO302" s="65"/>
      <c r="AP302" s="65"/>
      <c r="AQ302" s="65"/>
      <c r="AR302" s="65"/>
      <c r="AS302" s="65"/>
    </row>
    <row r="303" spans="1:45" ht="18.75">
      <c r="A303" s="65"/>
      <c r="B303" s="70"/>
      <c r="C303" s="70"/>
      <c r="D303" s="65"/>
      <c r="E303" s="65"/>
      <c r="F303" s="65"/>
      <c r="G303" s="65"/>
      <c r="H303" s="65"/>
      <c r="I303" s="65"/>
      <c r="J303" s="65"/>
      <c r="K303" s="65"/>
      <c r="L303" s="65"/>
      <c r="M303" s="65"/>
      <c r="N303" s="65"/>
      <c r="O303" s="65"/>
      <c r="P303" s="65"/>
      <c r="Q303" s="65"/>
      <c r="R303" s="65"/>
      <c r="S303" s="65"/>
      <c r="T303" s="65"/>
      <c r="U303" s="65"/>
      <c r="V303" s="65"/>
      <c r="W303" s="65"/>
      <c r="X303" s="65"/>
      <c r="Y303" s="65"/>
      <c r="Z303" s="65"/>
      <c r="AA303" s="65"/>
      <c r="AB303" s="65"/>
      <c r="AC303" s="65"/>
      <c r="AD303" s="65"/>
      <c r="AE303" s="65"/>
      <c r="AF303" s="65"/>
      <c r="AG303" s="65"/>
      <c r="AH303" s="65"/>
      <c r="AI303" s="65"/>
      <c r="AJ303" s="65"/>
      <c r="AK303" s="65"/>
      <c r="AL303" s="65"/>
      <c r="AM303" s="65"/>
      <c r="AN303" s="65"/>
      <c r="AO303" s="65"/>
      <c r="AP303" s="65"/>
      <c r="AQ303" s="65"/>
      <c r="AR303" s="65"/>
      <c r="AS303" s="65"/>
    </row>
    <row r="304" spans="1:45" ht="18.75">
      <c r="A304" s="65"/>
      <c r="B304" s="70"/>
      <c r="C304" s="70"/>
      <c r="D304" s="65"/>
      <c r="E304" s="65"/>
      <c r="F304" s="65"/>
      <c r="G304" s="65"/>
      <c r="H304" s="65"/>
      <c r="I304" s="65"/>
      <c r="J304" s="65"/>
      <c r="K304" s="65"/>
      <c r="L304" s="65"/>
      <c r="M304" s="65"/>
      <c r="N304" s="65"/>
      <c r="O304" s="65"/>
      <c r="P304" s="65"/>
      <c r="Q304" s="65"/>
      <c r="R304" s="65"/>
      <c r="S304" s="65"/>
      <c r="T304" s="65"/>
      <c r="U304" s="65"/>
      <c r="V304" s="65"/>
      <c r="W304" s="65"/>
      <c r="X304" s="65"/>
      <c r="Y304" s="65"/>
      <c r="Z304" s="65"/>
      <c r="AA304" s="65"/>
      <c r="AB304" s="65"/>
      <c r="AC304" s="65"/>
      <c r="AD304" s="65"/>
      <c r="AE304" s="65"/>
      <c r="AF304" s="65"/>
      <c r="AG304" s="65"/>
      <c r="AH304" s="65"/>
      <c r="AI304" s="65"/>
      <c r="AJ304" s="65"/>
      <c r="AK304" s="65"/>
      <c r="AL304" s="65"/>
      <c r="AM304" s="65"/>
      <c r="AN304" s="65"/>
      <c r="AO304" s="65"/>
      <c r="AP304" s="65"/>
      <c r="AQ304" s="65"/>
      <c r="AR304" s="65"/>
      <c r="AS304" s="65"/>
    </row>
    <row r="305" spans="1:45" ht="18.75">
      <c r="A305" s="65"/>
      <c r="B305" s="70"/>
      <c r="C305" s="70"/>
      <c r="D305" s="65"/>
      <c r="E305" s="65"/>
      <c r="F305" s="65"/>
      <c r="G305" s="65"/>
      <c r="H305" s="65"/>
      <c r="I305" s="65"/>
      <c r="J305" s="65"/>
      <c r="K305" s="65"/>
      <c r="L305" s="65"/>
      <c r="M305" s="65"/>
      <c r="N305" s="65"/>
      <c r="O305" s="65"/>
      <c r="P305" s="65"/>
      <c r="Q305" s="65"/>
      <c r="R305" s="65"/>
      <c r="S305" s="65"/>
      <c r="T305" s="65"/>
      <c r="U305" s="65"/>
      <c r="V305" s="65"/>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row>
    <row r="306" spans="1:45" ht="18.75">
      <c r="A306" s="65"/>
      <c r="B306" s="70"/>
      <c r="C306" s="70"/>
      <c r="D306" s="65"/>
      <c r="E306" s="65"/>
      <c r="F306" s="65"/>
      <c r="G306" s="65"/>
      <c r="H306" s="65"/>
      <c r="I306" s="65"/>
      <c r="J306" s="65"/>
      <c r="K306" s="65"/>
      <c r="L306" s="65"/>
      <c r="M306" s="65"/>
      <c r="N306" s="65"/>
      <c r="O306" s="65"/>
      <c r="P306" s="65"/>
      <c r="Q306" s="65"/>
      <c r="R306" s="65"/>
      <c r="S306" s="65"/>
      <c r="T306" s="65"/>
      <c r="U306" s="65"/>
      <c r="V306" s="65"/>
      <c r="W306" s="65"/>
      <c r="X306" s="65"/>
      <c r="Y306" s="65"/>
      <c r="Z306" s="65"/>
      <c r="AA306" s="65"/>
      <c r="AB306" s="65"/>
      <c r="AC306" s="65"/>
      <c r="AD306" s="65"/>
      <c r="AE306" s="65"/>
      <c r="AF306" s="65"/>
      <c r="AG306" s="65"/>
      <c r="AH306" s="65"/>
      <c r="AI306" s="65"/>
      <c r="AJ306" s="65"/>
      <c r="AK306" s="65"/>
      <c r="AL306" s="65"/>
      <c r="AM306" s="65"/>
      <c r="AN306" s="65"/>
      <c r="AO306" s="65"/>
      <c r="AP306" s="65"/>
      <c r="AQ306" s="65"/>
      <c r="AR306" s="65"/>
      <c r="AS306" s="65"/>
    </row>
    <row r="307" spans="1:45" ht="18.75">
      <c r="A307" s="65"/>
      <c r="B307" s="70"/>
      <c r="C307" s="70"/>
      <c r="D307" s="65"/>
      <c r="E307" s="65"/>
      <c r="F307" s="65"/>
      <c r="G307" s="65"/>
      <c r="H307" s="65"/>
      <c r="I307" s="65"/>
      <c r="J307" s="65"/>
      <c r="K307" s="65"/>
      <c r="L307" s="65"/>
      <c r="M307" s="65"/>
      <c r="N307" s="65"/>
      <c r="O307" s="65"/>
      <c r="P307" s="65"/>
      <c r="Q307" s="65"/>
      <c r="R307" s="65"/>
      <c r="S307" s="65"/>
      <c r="T307" s="65"/>
      <c r="U307" s="65"/>
      <c r="V307" s="65"/>
      <c r="W307" s="65"/>
      <c r="X307" s="65"/>
      <c r="Y307" s="65"/>
      <c r="Z307" s="65"/>
      <c r="AA307" s="65"/>
      <c r="AB307" s="65"/>
      <c r="AC307" s="65"/>
      <c r="AD307" s="65"/>
      <c r="AE307" s="65"/>
      <c r="AF307" s="65"/>
      <c r="AG307" s="65"/>
      <c r="AH307" s="65"/>
      <c r="AI307" s="65"/>
      <c r="AJ307" s="65"/>
      <c r="AK307" s="65"/>
      <c r="AL307" s="65"/>
      <c r="AM307" s="65"/>
      <c r="AN307" s="65"/>
      <c r="AO307" s="65"/>
      <c r="AP307" s="65"/>
      <c r="AQ307" s="65"/>
      <c r="AR307" s="65"/>
      <c r="AS307" s="65"/>
    </row>
    <row r="308" spans="1:45" ht="18.75">
      <c r="A308" s="65"/>
      <c r="B308" s="70"/>
      <c r="C308" s="70"/>
      <c r="D308" s="65"/>
      <c r="E308" s="65"/>
      <c r="F308" s="65"/>
      <c r="G308" s="65"/>
      <c r="H308" s="65"/>
      <c r="I308" s="65"/>
      <c r="J308" s="65"/>
      <c r="K308" s="65"/>
      <c r="L308" s="65"/>
      <c r="M308" s="65"/>
      <c r="N308" s="65"/>
      <c r="O308" s="65"/>
      <c r="P308" s="65"/>
      <c r="Q308" s="65"/>
      <c r="R308" s="65"/>
      <c r="S308" s="65"/>
      <c r="T308" s="65"/>
      <c r="U308" s="65"/>
      <c r="V308" s="65"/>
      <c r="W308" s="65"/>
      <c r="X308" s="65"/>
      <c r="Y308" s="65"/>
      <c r="Z308" s="65"/>
      <c r="AA308" s="65"/>
      <c r="AB308" s="65"/>
      <c r="AC308" s="65"/>
      <c r="AD308" s="65"/>
      <c r="AE308" s="65"/>
      <c r="AF308" s="65"/>
      <c r="AG308" s="65"/>
      <c r="AH308" s="65"/>
      <c r="AI308" s="65"/>
      <c r="AJ308" s="65"/>
      <c r="AK308" s="65"/>
      <c r="AL308" s="65"/>
      <c r="AM308" s="65"/>
      <c r="AN308" s="65"/>
      <c r="AO308" s="65"/>
      <c r="AP308" s="65"/>
      <c r="AQ308" s="65"/>
      <c r="AR308" s="65"/>
      <c r="AS308" s="65"/>
    </row>
    <row r="309" spans="1:45" ht="18.75">
      <c r="A309" s="65"/>
      <c r="B309" s="70"/>
      <c r="C309" s="70"/>
      <c r="D309" s="65"/>
      <c r="E309" s="65"/>
      <c r="F309" s="65"/>
      <c r="G309" s="65"/>
      <c r="H309" s="65"/>
      <c r="I309" s="65"/>
      <c r="J309" s="65"/>
      <c r="K309" s="65"/>
      <c r="L309" s="65"/>
      <c r="M309" s="65"/>
      <c r="N309" s="65"/>
      <c r="O309" s="65"/>
      <c r="P309" s="65"/>
      <c r="Q309" s="65"/>
      <c r="R309" s="65"/>
      <c r="S309" s="65"/>
      <c r="T309" s="65"/>
      <c r="U309" s="65"/>
      <c r="V309" s="65"/>
      <c r="W309" s="65"/>
      <c r="X309" s="65"/>
      <c r="Y309" s="65"/>
      <c r="Z309" s="65"/>
      <c r="AA309" s="65"/>
      <c r="AB309" s="65"/>
      <c r="AC309" s="65"/>
      <c r="AD309" s="65"/>
      <c r="AE309" s="65"/>
      <c r="AF309" s="65"/>
      <c r="AG309" s="65"/>
      <c r="AH309" s="65"/>
      <c r="AI309" s="65"/>
      <c r="AJ309" s="65"/>
      <c r="AK309" s="65"/>
      <c r="AL309" s="65"/>
      <c r="AM309" s="65"/>
      <c r="AN309" s="65"/>
      <c r="AO309" s="65"/>
      <c r="AP309" s="65"/>
      <c r="AQ309" s="65"/>
      <c r="AR309" s="65"/>
      <c r="AS309" s="65"/>
    </row>
    <row r="310" spans="1:45" ht="18.75">
      <c r="A310" s="65"/>
      <c r="B310" s="70"/>
      <c r="C310" s="70"/>
      <c r="D310" s="65"/>
      <c r="E310" s="65"/>
      <c r="F310" s="65"/>
      <c r="G310" s="65"/>
      <c r="H310" s="65"/>
      <c r="I310" s="65"/>
      <c r="J310" s="65"/>
      <c r="K310" s="65"/>
      <c r="L310" s="65"/>
      <c r="M310" s="65"/>
      <c r="N310" s="65"/>
      <c r="O310" s="65"/>
      <c r="P310" s="65"/>
      <c r="Q310" s="65"/>
      <c r="R310" s="65"/>
      <c r="S310" s="65"/>
      <c r="T310" s="65"/>
      <c r="U310" s="65"/>
      <c r="V310" s="65"/>
      <c r="W310" s="65"/>
      <c r="X310" s="65"/>
      <c r="Y310" s="65"/>
      <c r="Z310" s="65"/>
      <c r="AA310" s="65"/>
      <c r="AB310" s="65"/>
      <c r="AC310" s="65"/>
      <c r="AD310" s="65"/>
      <c r="AE310" s="65"/>
      <c r="AF310" s="65"/>
      <c r="AG310" s="65"/>
      <c r="AH310" s="65"/>
      <c r="AI310" s="65"/>
      <c r="AJ310" s="65"/>
      <c r="AK310" s="65"/>
      <c r="AL310" s="65"/>
      <c r="AM310" s="65"/>
      <c r="AN310" s="65"/>
      <c r="AO310" s="65"/>
      <c r="AP310" s="65"/>
      <c r="AQ310" s="65"/>
      <c r="AR310" s="65"/>
      <c r="AS310" s="65"/>
    </row>
    <row r="311" spans="1:45" ht="18.75">
      <c r="A311" s="65"/>
      <c r="B311" s="70"/>
      <c r="C311" s="70"/>
      <c r="D311" s="65"/>
      <c r="E311" s="65"/>
      <c r="F311" s="65"/>
      <c r="G311" s="65"/>
      <c r="H311" s="65"/>
      <c r="I311" s="65"/>
      <c r="J311" s="65"/>
      <c r="K311" s="65"/>
      <c r="L311" s="65"/>
      <c r="M311" s="65"/>
      <c r="N311" s="65"/>
      <c r="O311" s="65"/>
      <c r="P311" s="65"/>
      <c r="Q311" s="65"/>
      <c r="R311" s="65"/>
      <c r="S311" s="65"/>
      <c r="T311" s="65"/>
      <c r="U311" s="65"/>
      <c r="V311" s="65"/>
      <c r="W311" s="65"/>
      <c r="X311" s="65"/>
      <c r="Y311" s="65"/>
      <c r="Z311" s="65"/>
      <c r="AA311" s="65"/>
      <c r="AB311" s="65"/>
      <c r="AC311" s="65"/>
      <c r="AD311" s="65"/>
      <c r="AE311" s="65"/>
      <c r="AF311" s="65"/>
      <c r="AG311" s="65"/>
      <c r="AH311" s="65"/>
      <c r="AI311" s="65"/>
      <c r="AJ311" s="65"/>
      <c r="AK311" s="65"/>
      <c r="AL311" s="65"/>
      <c r="AM311" s="65"/>
      <c r="AN311" s="65"/>
      <c r="AO311" s="65"/>
      <c r="AP311" s="65"/>
      <c r="AQ311" s="65"/>
      <c r="AR311" s="65"/>
      <c r="AS311" s="65"/>
    </row>
    <row r="312" spans="1:45" ht="18.75">
      <c r="A312" s="65"/>
      <c r="B312" s="70"/>
      <c r="C312" s="70"/>
      <c r="D312" s="65"/>
      <c r="E312" s="65"/>
      <c r="F312" s="65"/>
      <c r="G312" s="65"/>
      <c r="H312" s="65"/>
      <c r="I312" s="65"/>
      <c r="J312" s="65"/>
      <c r="K312" s="65"/>
      <c r="L312" s="65"/>
      <c r="M312" s="65"/>
      <c r="N312" s="65"/>
      <c r="O312" s="65"/>
      <c r="P312" s="65"/>
      <c r="Q312" s="65"/>
      <c r="R312" s="65"/>
      <c r="S312" s="65"/>
      <c r="T312" s="65"/>
      <c r="U312" s="65"/>
      <c r="V312" s="65"/>
      <c r="W312" s="65"/>
      <c r="X312" s="65"/>
      <c r="Y312" s="65"/>
      <c r="Z312" s="65"/>
      <c r="AA312" s="65"/>
      <c r="AB312" s="65"/>
      <c r="AC312" s="65"/>
      <c r="AD312" s="65"/>
      <c r="AE312" s="65"/>
      <c r="AF312" s="65"/>
      <c r="AG312" s="65"/>
      <c r="AH312" s="65"/>
      <c r="AI312" s="65"/>
      <c r="AJ312" s="65"/>
      <c r="AK312" s="65"/>
      <c r="AL312" s="65"/>
      <c r="AM312" s="65"/>
      <c r="AN312" s="65"/>
      <c r="AO312" s="65"/>
      <c r="AP312" s="65"/>
      <c r="AQ312" s="65"/>
      <c r="AR312" s="65"/>
      <c r="AS312" s="65"/>
    </row>
    <row r="313" spans="1:45" ht="18.75">
      <c r="A313" s="65"/>
      <c r="B313" s="70"/>
      <c r="C313" s="70"/>
      <c r="D313" s="65"/>
      <c r="E313" s="65"/>
      <c r="F313" s="65"/>
      <c r="G313" s="65"/>
      <c r="H313" s="65"/>
      <c r="I313" s="65"/>
      <c r="J313" s="65"/>
      <c r="K313" s="65"/>
      <c r="L313" s="65"/>
      <c r="M313" s="65"/>
      <c r="N313" s="65"/>
      <c r="O313" s="65"/>
      <c r="P313" s="65"/>
      <c r="Q313" s="65"/>
      <c r="R313" s="65"/>
      <c r="S313" s="65"/>
      <c r="T313" s="65"/>
      <c r="U313" s="65"/>
      <c r="V313" s="65"/>
      <c r="W313" s="65"/>
      <c r="X313" s="65"/>
      <c r="Y313" s="65"/>
      <c r="Z313" s="65"/>
      <c r="AA313" s="65"/>
      <c r="AB313" s="65"/>
      <c r="AC313" s="65"/>
      <c r="AD313" s="65"/>
      <c r="AE313" s="65"/>
      <c r="AF313" s="65"/>
      <c r="AG313" s="65"/>
      <c r="AH313" s="65"/>
      <c r="AI313" s="65"/>
      <c r="AJ313" s="65"/>
      <c r="AK313" s="65"/>
      <c r="AL313" s="65"/>
      <c r="AM313" s="65"/>
      <c r="AN313" s="65"/>
      <c r="AO313" s="65"/>
      <c r="AP313" s="65"/>
      <c r="AQ313" s="65"/>
      <c r="AR313" s="65"/>
      <c r="AS313" s="65"/>
    </row>
    <row r="314" spans="1:45" ht="18.75">
      <c r="A314" s="65"/>
      <c r="B314" s="70"/>
      <c r="C314" s="70"/>
      <c r="D314" s="65"/>
      <c r="E314" s="65"/>
      <c r="F314" s="65"/>
      <c r="G314" s="65"/>
      <c r="H314" s="65"/>
      <c r="I314" s="65"/>
      <c r="J314" s="65"/>
      <c r="K314" s="65"/>
      <c r="L314" s="65"/>
      <c r="M314" s="65"/>
      <c r="N314" s="65"/>
      <c r="O314" s="65"/>
      <c r="P314" s="65"/>
      <c r="Q314" s="65"/>
      <c r="R314" s="65"/>
      <c r="S314" s="65"/>
      <c r="T314" s="65"/>
      <c r="U314" s="65"/>
      <c r="V314" s="65"/>
      <c r="W314" s="65"/>
      <c r="X314" s="65"/>
      <c r="Y314" s="65"/>
      <c r="Z314" s="65"/>
      <c r="AA314" s="65"/>
      <c r="AB314" s="65"/>
      <c r="AC314" s="65"/>
      <c r="AD314" s="65"/>
      <c r="AE314" s="65"/>
      <c r="AF314" s="65"/>
      <c r="AG314" s="65"/>
      <c r="AH314" s="65"/>
      <c r="AI314" s="65"/>
      <c r="AJ314" s="65"/>
      <c r="AK314" s="65"/>
      <c r="AL314" s="65"/>
      <c r="AM314" s="65"/>
      <c r="AN314" s="65"/>
      <c r="AO314" s="65"/>
      <c r="AP314" s="65"/>
      <c r="AQ314" s="65"/>
      <c r="AR314" s="65"/>
      <c r="AS314" s="65"/>
    </row>
    <row r="315" spans="1:45" ht="18.75">
      <c r="A315" s="65"/>
      <c r="B315" s="70"/>
      <c r="C315" s="70"/>
      <c r="D315" s="65"/>
      <c r="E315" s="65"/>
      <c r="F315" s="65"/>
      <c r="G315" s="65"/>
      <c r="H315" s="65"/>
      <c r="I315" s="65"/>
      <c r="J315" s="65"/>
      <c r="K315" s="65"/>
      <c r="L315" s="65"/>
      <c r="M315" s="65"/>
      <c r="N315" s="65"/>
      <c r="O315" s="65"/>
      <c r="P315" s="65"/>
      <c r="Q315" s="65"/>
      <c r="R315" s="65"/>
      <c r="S315" s="65"/>
      <c r="T315" s="65"/>
      <c r="U315" s="65"/>
      <c r="V315" s="65"/>
      <c r="W315" s="65"/>
      <c r="X315" s="65"/>
      <c r="Y315" s="65"/>
      <c r="Z315" s="65"/>
      <c r="AA315" s="65"/>
      <c r="AB315" s="65"/>
      <c r="AC315" s="65"/>
      <c r="AD315" s="65"/>
      <c r="AE315" s="65"/>
      <c r="AF315" s="65"/>
      <c r="AG315" s="65"/>
      <c r="AH315" s="65"/>
      <c r="AI315" s="65"/>
      <c r="AJ315" s="65"/>
      <c r="AK315" s="65"/>
      <c r="AL315" s="65"/>
      <c r="AM315" s="65"/>
      <c r="AN315" s="65"/>
      <c r="AO315" s="65"/>
      <c r="AP315" s="65"/>
      <c r="AQ315" s="65"/>
      <c r="AR315" s="65"/>
      <c r="AS315" s="65"/>
    </row>
    <row r="316" spans="1:45" ht="18.75">
      <c r="A316" s="65"/>
      <c r="B316" s="70"/>
      <c r="C316" s="70"/>
      <c r="D316" s="65"/>
      <c r="E316" s="65"/>
      <c r="F316" s="65"/>
      <c r="G316" s="65"/>
      <c r="H316" s="65"/>
      <c r="I316" s="65"/>
      <c r="J316" s="65"/>
      <c r="K316" s="65"/>
      <c r="L316" s="65"/>
      <c r="M316" s="65"/>
      <c r="N316" s="65"/>
      <c r="O316" s="65"/>
      <c r="P316" s="65"/>
      <c r="Q316" s="65"/>
      <c r="R316" s="65"/>
      <c r="S316" s="65"/>
      <c r="T316" s="65"/>
      <c r="U316" s="65"/>
      <c r="V316" s="65"/>
      <c r="W316" s="65"/>
      <c r="X316" s="65"/>
      <c r="Y316" s="65"/>
      <c r="Z316" s="65"/>
      <c r="AA316" s="65"/>
      <c r="AB316" s="65"/>
      <c r="AC316" s="65"/>
      <c r="AD316" s="65"/>
      <c r="AE316" s="65"/>
      <c r="AF316" s="65"/>
      <c r="AG316" s="65"/>
      <c r="AH316" s="65"/>
      <c r="AI316" s="65"/>
      <c r="AJ316" s="65"/>
      <c r="AK316" s="65"/>
      <c r="AL316" s="65"/>
      <c r="AM316" s="65"/>
      <c r="AN316" s="65"/>
      <c r="AO316" s="65"/>
      <c r="AP316" s="65"/>
      <c r="AQ316" s="65"/>
      <c r="AR316" s="65"/>
      <c r="AS316" s="65"/>
    </row>
    <row r="317" spans="1:45" ht="18.75">
      <c r="A317" s="65"/>
      <c r="B317" s="70"/>
      <c r="C317" s="70"/>
      <c r="D317" s="65"/>
      <c r="E317" s="65"/>
      <c r="F317" s="65"/>
      <c r="G317" s="65"/>
      <c r="H317" s="65"/>
      <c r="I317" s="65"/>
      <c r="J317" s="65"/>
      <c r="K317" s="65"/>
      <c r="L317" s="65"/>
      <c r="M317" s="65"/>
      <c r="N317" s="65"/>
      <c r="O317" s="65"/>
      <c r="P317" s="65"/>
      <c r="Q317" s="65"/>
      <c r="R317" s="65"/>
      <c r="S317" s="65"/>
      <c r="T317" s="65"/>
      <c r="U317" s="65"/>
      <c r="V317" s="65"/>
      <c r="W317" s="65"/>
      <c r="X317" s="65"/>
      <c r="Y317" s="65"/>
      <c r="Z317" s="65"/>
      <c r="AA317" s="65"/>
      <c r="AB317" s="65"/>
      <c r="AC317" s="65"/>
      <c r="AD317" s="65"/>
      <c r="AE317" s="65"/>
      <c r="AF317" s="65"/>
      <c r="AG317" s="65"/>
      <c r="AH317" s="65"/>
      <c r="AI317" s="65"/>
      <c r="AJ317" s="65"/>
      <c r="AK317" s="65"/>
      <c r="AL317" s="65"/>
      <c r="AM317" s="65"/>
      <c r="AN317" s="65"/>
      <c r="AO317" s="65"/>
      <c r="AP317" s="65"/>
      <c r="AQ317" s="65"/>
      <c r="AR317" s="65"/>
      <c r="AS317" s="65"/>
    </row>
    <row r="318" spans="1:45" ht="18.75">
      <c r="A318" s="65"/>
      <c r="B318" s="70"/>
      <c r="C318" s="70"/>
      <c r="D318" s="65"/>
      <c r="E318" s="65"/>
      <c r="F318" s="65"/>
      <c r="G318" s="65"/>
      <c r="H318" s="65"/>
      <c r="I318" s="65"/>
      <c r="J318" s="65"/>
      <c r="K318" s="65"/>
      <c r="L318" s="65"/>
      <c r="M318" s="65"/>
      <c r="N318" s="65"/>
      <c r="O318" s="65"/>
      <c r="P318" s="65"/>
      <c r="Q318" s="65"/>
      <c r="R318" s="65"/>
      <c r="S318" s="65"/>
      <c r="T318" s="65"/>
      <c r="U318" s="65"/>
      <c r="V318" s="65"/>
      <c r="W318" s="65"/>
      <c r="X318" s="65"/>
      <c r="Y318" s="65"/>
      <c r="Z318" s="65"/>
      <c r="AA318" s="65"/>
      <c r="AB318" s="65"/>
      <c r="AC318" s="65"/>
      <c r="AD318" s="65"/>
      <c r="AE318" s="65"/>
      <c r="AF318" s="65"/>
      <c r="AG318" s="65"/>
      <c r="AH318" s="65"/>
      <c r="AI318" s="65"/>
      <c r="AJ318" s="65"/>
      <c r="AK318" s="65"/>
      <c r="AL318" s="65"/>
      <c r="AM318" s="65"/>
      <c r="AN318" s="65"/>
      <c r="AO318" s="65"/>
      <c r="AP318" s="65"/>
      <c r="AQ318" s="65"/>
      <c r="AR318" s="65"/>
      <c r="AS318" s="65"/>
    </row>
    <row r="319" spans="1:45" ht="18.75">
      <c r="A319" s="65"/>
      <c r="B319" s="70"/>
      <c r="C319" s="70"/>
      <c r="D319" s="65"/>
      <c r="E319" s="65"/>
      <c r="F319" s="65"/>
      <c r="G319" s="65"/>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row>
    <row r="320" spans="1:45" ht="18.75">
      <c r="A320" s="65"/>
      <c r="B320" s="70"/>
      <c r="C320" s="70"/>
      <c r="D320" s="65"/>
      <c r="E320" s="65"/>
      <c r="F320" s="65"/>
      <c r="G320" s="65"/>
      <c r="H320" s="65"/>
      <c r="I320" s="65"/>
      <c r="J320" s="65"/>
      <c r="K320" s="65"/>
      <c r="L320" s="65"/>
      <c r="M320" s="65"/>
      <c r="N320" s="65"/>
      <c r="O320" s="65"/>
      <c r="P320" s="65"/>
      <c r="Q320" s="65"/>
      <c r="R320" s="65"/>
      <c r="S320" s="65"/>
      <c r="T320" s="65"/>
      <c r="U320" s="65"/>
      <c r="V320" s="65"/>
      <c r="W320" s="65"/>
      <c r="X320" s="65"/>
      <c r="Y320" s="65"/>
      <c r="Z320" s="65"/>
      <c r="AA320" s="65"/>
      <c r="AB320" s="65"/>
      <c r="AC320" s="65"/>
      <c r="AD320" s="65"/>
      <c r="AE320" s="65"/>
      <c r="AF320" s="65"/>
      <c r="AG320" s="65"/>
      <c r="AH320" s="65"/>
      <c r="AI320" s="65"/>
      <c r="AJ320" s="65"/>
      <c r="AK320" s="65"/>
      <c r="AL320" s="65"/>
      <c r="AM320" s="65"/>
      <c r="AN320" s="65"/>
      <c r="AO320" s="65"/>
      <c r="AP320" s="65"/>
      <c r="AQ320" s="65"/>
      <c r="AR320" s="65"/>
      <c r="AS320" s="65"/>
    </row>
    <row r="321" spans="1:45" ht="18.75">
      <c r="A321" s="65"/>
      <c r="B321" s="70"/>
      <c r="C321" s="70"/>
      <c r="D321" s="65"/>
      <c r="E321" s="65"/>
      <c r="F321" s="65"/>
      <c r="G321" s="65"/>
      <c r="H321" s="65"/>
      <c r="I321" s="65"/>
      <c r="J321" s="65"/>
      <c r="K321" s="65"/>
      <c r="L321" s="65"/>
      <c r="M321" s="65"/>
      <c r="N321" s="65"/>
      <c r="O321" s="65"/>
      <c r="P321" s="65"/>
      <c r="Q321" s="65"/>
      <c r="R321" s="65"/>
      <c r="S321" s="65"/>
      <c r="T321" s="65"/>
      <c r="U321" s="65"/>
      <c r="V321" s="65"/>
      <c r="W321" s="65"/>
      <c r="X321" s="65"/>
      <c r="Y321" s="65"/>
      <c r="Z321" s="65"/>
      <c r="AA321" s="65"/>
      <c r="AB321" s="65"/>
      <c r="AC321" s="65"/>
      <c r="AD321" s="65"/>
      <c r="AE321" s="65"/>
      <c r="AF321" s="65"/>
      <c r="AG321" s="65"/>
      <c r="AH321" s="65"/>
      <c r="AI321" s="65"/>
      <c r="AJ321" s="65"/>
      <c r="AK321" s="65"/>
      <c r="AL321" s="65"/>
      <c r="AM321" s="65"/>
      <c r="AN321" s="65"/>
      <c r="AO321" s="65"/>
      <c r="AP321" s="65"/>
      <c r="AQ321" s="65"/>
      <c r="AR321" s="65"/>
      <c r="AS321" s="65"/>
    </row>
    <row r="322" spans="1:45" ht="18.75">
      <c r="A322" s="65"/>
      <c r="B322" s="70"/>
      <c r="C322" s="70"/>
      <c r="D322" s="65"/>
      <c r="E322" s="65"/>
      <c r="F322" s="65"/>
      <c r="G322" s="65"/>
      <c r="H322" s="65"/>
      <c r="I322" s="65"/>
      <c r="J322" s="65"/>
      <c r="K322" s="65"/>
      <c r="L322" s="65"/>
      <c r="M322" s="65"/>
      <c r="N322" s="65"/>
      <c r="O322" s="65"/>
      <c r="P322" s="65"/>
      <c r="Q322" s="65"/>
      <c r="R322" s="65"/>
      <c r="S322" s="65"/>
      <c r="T322" s="65"/>
      <c r="U322" s="65"/>
      <c r="V322" s="65"/>
      <c r="W322" s="65"/>
      <c r="X322" s="65"/>
      <c r="Y322" s="65"/>
      <c r="Z322" s="65"/>
      <c r="AA322" s="65"/>
      <c r="AB322" s="65"/>
      <c r="AC322" s="65"/>
      <c r="AD322" s="65"/>
      <c r="AE322" s="65"/>
      <c r="AF322" s="65"/>
      <c r="AG322" s="65"/>
      <c r="AH322" s="65"/>
      <c r="AI322" s="65"/>
      <c r="AJ322" s="65"/>
      <c r="AK322" s="65"/>
      <c r="AL322" s="65"/>
      <c r="AM322" s="65"/>
      <c r="AN322" s="65"/>
      <c r="AO322" s="65"/>
      <c r="AP322" s="65"/>
      <c r="AQ322" s="65"/>
      <c r="AR322" s="65"/>
      <c r="AS322" s="65"/>
    </row>
    <row r="323" spans="1:45" ht="18.75">
      <c r="A323" s="65"/>
      <c r="B323" s="70"/>
      <c r="C323" s="70"/>
      <c r="D323" s="65"/>
      <c r="E323" s="65"/>
      <c r="F323" s="65"/>
      <c r="G323" s="65"/>
      <c r="H323" s="65"/>
      <c r="I323" s="65"/>
      <c r="J323" s="65"/>
      <c r="K323" s="65"/>
      <c r="L323" s="65"/>
      <c r="M323" s="65"/>
      <c r="N323" s="65"/>
      <c r="O323" s="65"/>
      <c r="P323" s="65"/>
      <c r="Q323" s="65"/>
      <c r="R323" s="65"/>
      <c r="S323" s="65"/>
      <c r="T323" s="65"/>
      <c r="U323" s="65"/>
      <c r="V323" s="65"/>
      <c r="W323" s="65"/>
      <c r="X323" s="65"/>
      <c r="Y323" s="65"/>
      <c r="Z323" s="65"/>
      <c r="AA323" s="65"/>
      <c r="AB323" s="65"/>
      <c r="AC323" s="65"/>
      <c r="AD323" s="65"/>
      <c r="AE323" s="65"/>
      <c r="AF323" s="65"/>
      <c r="AG323" s="65"/>
      <c r="AH323" s="65"/>
      <c r="AI323" s="65"/>
      <c r="AJ323" s="65"/>
      <c r="AK323" s="65"/>
      <c r="AL323" s="65"/>
      <c r="AM323" s="65"/>
      <c r="AN323" s="65"/>
      <c r="AO323" s="65"/>
      <c r="AP323" s="65"/>
      <c r="AQ323" s="65"/>
      <c r="AR323" s="65"/>
      <c r="AS323" s="65"/>
    </row>
    <row r="324" spans="1:45" ht="18.75">
      <c r="A324" s="65"/>
      <c r="B324" s="70"/>
      <c r="C324" s="70"/>
      <c r="D324" s="65"/>
      <c r="E324" s="65"/>
      <c r="F324" s="65"/>
      <c r="G324" s="65"/>
      <c r="H324" s="65"/>
      <c r="I324" s="65"/>
      <c r="J324" s="65"/>
      <c r="K324" s="65"/>
      <c r="L324" s="65"/>
      <c r="M324" s="65"/>
      <c r="N324" s="65"/>
      <c r="O324" s="65"/>
      <c r="P324" s="65"/>
      <c r="Q324" s="65"/>
      <c r="R324" s="65"/>
      <c r="S324" s="65"/>
      <c r="T324" s="65"/>
      <c r="U324" s="65"/>
      <c r="V324" s="65"/>
      <c r="W324" s="65"/>
      <c r="X324" s="65"/>
      <c r="Y324" s="65"/>
      <c r="Z324" s="65"/>
      <c r="AA324" s="65"/>
      <c r="AB324" s="65"/>
      <c r="AC324" s="65"/>
      <c r="AD324" s="65"/>
      <c r="AE324" s="65"/>
      <c r="AF324" s="65"/>
      <c r="AG324" s="65"/>
      <c r="AH324" s="65"/>
      <c r="AI324" s="65"/>
      <c r="AJ324" s="65"/>
      <c r="AK324" s="65"/>
      <c r="AL324" s="65"/>
      <c r="AM324" s="65"/>
      <c r="AN324" s="65"/>
      <c r="AO324" s="65"/>
      <c r="AP324" s="65"/>
      <c r="AQ324" s="65"/>
      <c r="AR324" s="65"/>
      <c r="AS324" s="65"/>
    </row>
    <row r="325" spans="1:45" ht="18.75">
      <c r="A325" s="65"/>
      <c r="B325" s="70"/>
      <c r="C325" s="70"/>
      <c r="D325" s="65"/>
      <c r="E325" s="65"/>
      <c r="F325" s="65"/>
      <c r="G325" s="65"/>
      <c r="H325" s="65"/>
      <c r="I325" s="65"/>
      <c r="J325" s="65"/>
      <c r="K325" s="65"/>
      <c r="L325" s="65"/>
      <c r="M325" s="65"/>
      <c r="N325" s="65"/>
      <c r="O325" s="65"/>
      <c r="P325" s="65"/>
      <c r="Q325" s="65"/>
      <c r="R325" s="65"/>
      <c r="S325" s="65"/>
      <c r="T325" s="65"/>
      <c r="U325" s="65"/>
      <c r="V325" s="65"/>
      <c r="W325" s="65"/>
      <c r="X325" s="65"/>
      <c r="Y325" s="65"/>
      <c r="Z325" s="65"/>
      <c r="AA325" s="65"/>
      <c r="AB325" s="65"/>
      <c r="AC325" s="65"/>
      <c r="AD325" s="65"/>
      <c r="AE325" s="65"/>
      <c r="AF325" s="65"/>
      <c r="AG325" s="65"/>
      <c r="AH325" s="65"/>
      <c r="AI325" s="65"/>
      <c r="AJ325" s="65"/>
      <c r="AK325" s="65"/>
      <c r="AL325" s="65"/>
      <c r="AM325" s="65"/>
      <c r="AN325" s="65"/>
      <c r="AO325" s="65"/>
      <c r="AP325" s="65"/>
      <c r="AQ325" s="65"/>
      <c r="AR325" s="65"/>
      <c r="AS325" s="65"/>
    </row>
    <row r="326" spans="1:45" ht="18.75">
      <c r="A326" s="65"/>
      <c r="B326" s="70"/>
      <c r="C326" s="70"/>
      <c r="D326" s="65"/>
      <c r="E326" s="65"/>
      <c r="F326" s="65"/>
      <c r="G326" s="65"/>
      <c r="H326" s="65"/>
      <c r="I326" s="65"/>
      <c r="J326" s="65"/>
      <c r="K326" s="65"/>
      <c r="L326" s="65"/>
      <c r="M326" s="65"/>
      <c r="N326" s="65"/>
      <c r="O326" s="65"/>
      <c r="P326" s="65"/>
      <c r="Q326" s="65"/>
      <c r="R326" s="65"/>
      <c r="S326" s="65"/>
      <c r="T326" s="65"/>
      <c r="U326" s="65"/>
      <c r="V326" s="65"/>
      <c r="W326" s="65"/>
      <c r="X326" s="65"/>
      <c r="Y326" s="65"/>
      <c r="Z326" s="65"/>
      <c r="AA326" s="65"/>
      <c r="AB326" s="65"/>
      <c r="AC326" s="65"/>
      <c r="AD326" s="65"/>
      <c r="AE326" s="65"/>
      <c r="AF326" s="65"/>
      <c r="AG326" s="65"/>
      <c r="AH326" s="65"/>
      <c r="AI326" s="65"/>
      <c r="AJ326" s="65"/>
      <c r="AK326" s="65"/>
      <c r="AL326" s="65"/>
      <c r="AM326" s="65"/>
      <c r="AN326" s="65"/>
      <c r="AO326" s="65"/>
      <c r="AP326" s="65"/>
      <c r="AQ326" s="65"/>
      <c r="AR326" s="65"/>
      <c r="AS326" s="65"/>
    </row>
    <row r="327" spans="1:45" ht="18.75">
      <c r="A327" s="65"/>
      <c r="B327" s="70"/>
      <c r="C327" s="70"/>
      <c r="D327" s="65"/>
      <c r="E327" s="65"/>
      <c r="F327" s="65"/>
      <c r="G327" s="65"/>
      <c r="H327" s="65"/>
      <c r="I327" s="65"/>
      <c r="J327" s="65"/>
      <c r="K327" s="65"/>
      <c r="L327" s="65"/>
      <c r="M327" s="65"/>
      <c r="N327" s="65"/>
      <c r="O327" s="65"/>
      <c r="P327" s="65"/>
      <c r="Q327" s="65"/>
      <c r="R327" s="65"/>
      <c r="S327" s="65"/>
      <c r="T327" s="65"/>
      <c r="U327" s="65"/>
      <c r="V327" s="65"/>
      <c r="W327" s="65"/>
      <c r="X327" s="65"/>
      <c r="Y327" s="65"/>
      <c r="Z327" s="65"/>
      <c r="AA327" s="65"/>
      <c r="AB327" s="65"/>
      <c r="AC327" s="65"/>
      <c r="AD327" s="65"/>
      <c r="AE327" s="65"/>
      <c r="AF327" s="65"/>
      <c r="AG327" s="65"/>
      <c r="AH327" s="65"/>
      <c r="AI327" s="65"/>
      <c r="AJ327" s="65"/>
      <c r="AK327" s="65"/>
      <c r="AL327" s="65"/>
      <c r="AM327" s="65"/>
      <c r="AN327" s="65"/>
      <c r="AO327" s="65"/>
      <c r="AP327" s="65"/>
      <c r="AQ327" s="65"/>
      <c r="AR327" s="65"/>
      <c r="AS327" s="65"/>
    </row>
    <row r="328" spans="1:45" ht="18.75">
      <c r="A328" s="65"/>
      <c r="B328" s="70"/>
      <c r="C328" s="70"/>
      <c r="D328" s="65"/>
      <c r="E328" s="65"/>
      <c r="F328" s="65"/>
      <c r="G328" s="65"/>
      <c r="H328" s="65"/>
      <c r="I328" s="65"/>
      <c r="J328" s="65"/>
      <c r="K328" s="65"/>
      <c r="L328" s="65"/>
      <c r="M328" s="65"/>
      <c r="N328" s="65"/>
      <c r="O328" s="65"/>
      <c r="P328" s="65"/>
      <c r="Q328" s="65"/>
      <c r="R328" s="65"/>
      <c r="S328" s="65"/>
      <c r="T328" s="65"/>
      <c r="U328" s="65"/>
      <c r="V328" s="65"/>
      <c r="W328" s="65"/>
      <c r="X328" s="65"/>
      <c r="Y328" s="65"/>
      <c r="Z328" s="65"/>
      <c r="AA328" s="65"/>
      <c r="AB328" s="65"/>
      <c r="AC328" s="65"/>
      <c r="AD328" s="65"/>
      <c r="AE328" s="65"/>
      <c r="AF328" s="65"/>
      <c r="AG328" s="65"/>
      <c r="AH328" s="65"/>
      <c r="AI328" s="65"/>
      <c r="AJ328" s="65"/>
      <c r="AK328" s="65"/>
      <c r="AL328" s="65"/>
      <c r="AM328" s="65"/>
      <c r="AN328" s="65"/>
      <c r="AO328" s="65"/>
      <c r="AP328" s="65"/>
      <c r="AQ328" s="65"/>
      <c r="AR328" s="65"/>
      <c r="AS328" s="65"/>
    </row>
    <row r="329" spans="1:45" ht="18.75">
      <c r="A329" s="65"/>
      <c r="B329" s="70"/>
      <c r="C329" s="70"/>
      <c r="D329" s="65"/>
      <c r="E329" s="65"/>
      <c r="F329" s="65"/>
      <c r="G329" s="65"/>
      <c r="H329" s="65"/>
      <c r="I329" s="65"/>
      <c r="J329" s="65"/>
      <c r="K329" s="65"/>
      <c r="L329" s="65"/>
      <c r="M329" s="65"/>
      <c r="N329" s="65"/>
      <c r="O329" s="65"/>
      <c r="P329" s="65"/>
      <c r="Q329" s="65"/>
      <c r="R329" s="65"/>
      <c r="S329" s="65"/>
      <c r="T329" s="65"/>
      <c r="U329" s="65"/>
      <c r="V329" s="65"/>
      <c r="W329" s="65"/>
      <c r="X329" s="65"/>
      <c r="Y329" s="65"/>
      <c r="Z329" s="65"/>
      <c r="AA329" s="65"/>
      <c r="AB329" s="65"/>
      <c r="AC329" s="65"/>
      <c r="AD329" s="65"/>
      <c r="AE329" s="65"/>
      <c r="AF329" s="65"/>
      <c r="AG329" s="65"/>
      <c r="AH329" s="65"/>
      <c r="AI329" s="65"/>
      <c r="AJ329" s="65"/>
      <c r="AK329" s="65"/>
      <c r="AL329" s="65"/>
      <c r="AM329" s="65"/>
      <c r="AN329" s="65"/>
      <c r="AO329" s="65"/>
      <c r="AP329" s="65"/>
      <c r="AQ329" s="65"/>
      <c r="AR329" s="65"/>
      <c r="AS329" s="65"/>
    </row>
    <row r="330" spans="1:45" ht="18.75">
      <c r="A330" s="65"/>
      <c r="B330" s="70"/>
      <c r="C330" s="70"/>
      <c r="D330" s="65"/>
      <c r="E330" s="65"/>
      <c r="F330" s="65"/>
      <c r="G330" s="65"/>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row>
    <row r="331" spans="1:45" ht="18.75">
      <c r="A331" s="65"/>
      <c r="B331" s="70"/>
      <c r="C331" s="70"/>
      <c r="D331" s="65"/>
      <c r="E331" s="65"/>
      <c r="F331" s="65"/>
      <c r="G331" s="65"/>
      <c r="H331" s="65"/>
      <c r="I331" s="65"/>
      <c r="J331" s="65"/>
      <c r="K331" s="65"/>
      <c r="L331" s="65"/>
      <c r="M331" s="65"/>
      <c r="N331" s="65"/>
      <c r="O331" s="65"/>
      <c r="P331" s="65"/>
      <c r="Q331" s="65"/>
      <c r="R331" s="65"/>
      <c r="S331" s="65"/>
      <c r="T331" s="65"/>
      <c r="U331" s="65"/>
      <c r="V331" s="65"/>
      <c r="W331" s="65"/>
      <c r="X331" s="65"/>
      <c r="Y331" s="65"/>
      <c r="Z331" s="65"/>
      <c r="AA331" s="65"/>
      <c r="AB331" s="65"/>
      <c r="AC331" s="65"/>
      <c r="AD331" s="65"/>
      <c r="AE331" s="65"/>
      <c r="AF331" s="65"/>
      <c r="AG331" s="65"/>
      <c r="AH331" s="65"/>
      <c r="AI331" s="65"/>
      <c r="AJ331" s="65"/>
      <c r="AK331" s="65"/>
      <c r="AL331" s="65"/>
      <c r="AM331" s="65"/>
      <c r="AN331" s="65"/>
      <c r="AO331" s="65"/>
      <c r="AP331" s="65"/>
      <c r="AQ331" s="65"/>
      <c r="AR331" s="65"/>
      <c r="AS331" s="65"/>
    </row>
    <row r="332" spans="1:45" ht="18.75">
      <c r="A332" s="65"/>
      <c r="B332" s="70"/>
      <c r="C332" s="70"/>
      <c r="D332" s="65"/>
      <c r="E332" s="65"/>
      <c r="F332" s="65"/>
      <c r="G332" s="65"/>
      <c r="H332" s="65"/>
      <c r="I332" s="65"/>
      <c r="J332" s="65"/>
      <c r="K332" s="65"/>
      <c r="L332" s="65"/>
      <c r="M332" s="65"/>
      <c r="N332" s="65"/>
      <c r="O332" s="65"/>
      <c r="P332" s="65"/>
      <c r="Q332" s="65"/>
      <c r="R332" s="65"/>
      <c r="S332" s="65"/>
      <c r="T332" s="65"/>
      <c r="U332" s="65"/>
      <c r="V332" s="65"/>
      <c r="W332" s="65"/>
      <c r="X332" s="65"/>
      <c r="Y332" s="65"/>
      <c r="Z332" s="65"/>
      <c r="AA332" s="65"/>
      <c r="AB332" s="65"/>
      <c r="AC332" s="65"/>
      <c r="AD332" s="65"/>
      <c r="AE332" s="65"/>
      <c r="AF332" s="65"/>
      <c r="AG332" s="65"/>
      <c r="AH332" s="65"/>
      <c r="AI332" s="65"/>
      <c r="AJ332" s="65"/>
      <c r="AK332" s="65"/>
      <c r="AL332" s="65"/>
      <c r="AM332" s="65"/>
      <c r="AN332" s="65"/>
      <c r="AO332" s="65"/>
      <c r="AP332" s="65"/>
      <c r="AQ332" s="65"/>
      <c r="AR332" s="65"/>
      <c r="AS332" s="65"/>
    </row>
    <row r="333" spans="1:45" ht="18.75">
      <c r="A333" s="65"/>
      <c r="B333" s="70"/>
      <c r="C333" s="70"/>
      <c r="D333" s="65"/>
      <c r="E333" s="65"/>
      <c r="F333" s="65"/>
      <c r="G333" s="65"/>
      <c r="H333" s="65"/>
      <c r="I333" s="65"/>
      <c r="J333" s="65"/>
      <c r="K333" s="65"/>
      <c r="L333" s="65"/>
      <c r="M333" s="65"/>
      <c r="N333" s="65"/>
      <c r="O333" s="65"/>
      <c r="P333" s="65"/>
      <c r="Q333" s="65"/>
      <c r="R333" s="65"/>
      <c r="S333" s="65"/>
      <c r="T333" s="65"/>
      <c r="U333" s="65"/>
      <c r="V333" s="65"/>
      <c r="W333" s="65"/>
      <c r="X333" s="65"/>
      <c r="Y333" s="65"/>
      <c r="Z333" s="65"/>
      <c r="AA333" s="65"/>
      <c r="AB333" s="65"/>
      <c r="AC333" s="65"/>
      <c r="AD333" s="65"/>
      <c r="AE333" s="65"/>
      <c r="AF333" s="65"/>
      <c r="AG333" s="65"/>
      <c r="AH333" s="65"/>
      <c r="AI333" s="65"/>
      <c r="AJ333" s="65"/>
      <c r="AK333" s="65"/>
      <c r="AL333" s="65"/>
      <c r="AM333" s="65"/>
      <c r="AN333" s="65"/>
      <c r="AO333" s="65"/>
      <c r="AP333" s="65"/>
      <c r="AQ333" s="65"/>
      <c r="AR333" s="65"/>
      <c r="AS333" s="65"/>
    </row>
    <row r="334" spans="1:45" ht="18.75">
      <c r="A334" s="65"/>
      <c r="B334" s="70"/>
      <c r="C334" s="70"/>
      <c r="D334" s="65"/>
      <c r="E334" s="65"/>
      <c r="F334" s="65"/>
      <c r="G334" s="65"/>
      <c r="H334" s="65"/>
      <c r="I334" s="65"/>
      <c r="J334" s="65"/>
      <c r="K334" s="65"/>
      <c r="L334" s="65"/>
      <c r="M334" s="65"/>
      <c r="N334" s="65"/>
      <c r="O334" s="65"/>
      <c r="P334" s="65"/>
      <c r="Q334" s="65"/>
      <c r="R334" s="65"/>
      <c r="S334" s="65"/>
      <c r="T334" s="65"/>
      <c r="U334" s="65"/>
      <c r="V334" s="65"/>
      <c r="W334" s="65"/>
      <c r="X334" s="65"/>
      <c r="Y334" s="65"/>
      <c r="Z334" s="65"/>
      <c r="AA334" s="65"/>
      <c r="AB334" s="65"/>
      <c r="AC334" s="65"/>
      <c r="AD334" s="65"/>
      <c r="AE334" s="65"/>
      <c r="AF334" s="65"/>
      <c r="AG334" s="65"/>
      <c r="AH334" s="65"/>
      <c r="AI334" s="65"/>
      <c r="AJ334" s="65"/>
      <c r="AK334" s="65"/>
      <c r="AL334" s="65"/>
      <c r="AM334" s="65"/>
      <c r="AN334" s="65"/>
      <c r="AO334" s="65"/>
      <c r="AP334" s="65"/>
      <c r="AQ334" s="65"/>
      <c r="AR334" s="65"/>
      <c r="AS334" s="65"/>
    </row>
    <row r="335" spans="1:45" ht="18.75">
      <c r="A335" s="65"/>
      <c r="B335" s="70"/>
      <c r="C335" s="70"/>
      <c r="D335" s="65"/>
      <c r="E335" s="65"/>
      <c r="F335" s="65"/>
      <c r="G335" s="65"/>
      <c r="H335" s="65"/>
      <c r="I335" s="65"/>
      <c r="J335" s="65"/>
      <c r="K335" s="65"/>
      <c r="L335" s="65"/>
      <c r="M335" s="65"/>
      <c r="N335" s="65"/>
      <c r="O335" s="65"/>
      <c r="P335" s="65"/>
      <c r="Q335" s="65"/>
      <c r="R335" s="65"/>
      <c r="S335" s="65"/>
      <c r="T335" s="65"/>
      <c r="U335" s="65"/>
      <c r="V335" s="65"/>
      <c r="W335" s="65"/>
      <c r="X335" s="65"/>
      <c r="Y335" s="65"/>
      <c r="Z335" s="65"/>
      <c r="AA335" s="65"/>
      <c r="AB335" s="65"/>
      <c r="AC335" s="65"/>
      <c r="AD335" s="65"/>
      <c r="AE335" s="65"/>
      <c r="AF335" s="65"/>
      <c r="AG335" s="65"/>
      <c r="AH335" s="65"/>
      <c r="AI335" s="65"/>
      <c r="AJ335" s="65"/>
      <c r="AK335" s="65"/>
      <c r="AL335" s="65"/>
      <c r="AM335" s="65"/>
      <c r="AN335" s="65"/>
      <c r="AO335" s="65"/>
      <c r="AP335" s="65"/>
      <c r="AQ335" s="65"/>
      <c r="AR335" s="65"/>
      <c r="AS335" s="65"/>
    </row>
    <row r="336" spans="1:45" ht="18.75">
      <c r="A336" s="65"/>
      <c r="B336" s="70"/>
      <c r="C336" s="70"/>
      <c r="D336" s="65"/>
      <c r="E336" s="65"/>
      <c r="F336" s="65"/>
      <c r="G336" s="65"/>
      <c r="H336" s="65"/>
      <c r="I336" s="65"/>
      <c r="J336" s="65"/>
      <c r="K336" s="65"/>
      <c r="L336" s="65"/>
      <c r="M336" s="65"/>
      <c r="N336" s="65"/>
      <c r="O336" s="65"/>
      <c r="P336" s="65"/>
      <c r="Q336" s="65"/>
      <c r="R336" s="65"/>
      <c r="S336" s="65"/>
      <c r="T336" s="65"/>
      <c r="U336" s="65"/>
      <c r="V336" s="65"/>
      <c r="W336" s="65"/>
      <c r="X336" s="65"/>
      <c r="Y336" s="65"/>
      <c r="Z336" s="65"/>
      <c r="AA336" s="65"/>
      <c r="AB336" s="65"/>
      <c r="AC336" s="65"/>
      <c r="AD336" s="65"/>
      <c r="AE336" s="65"/>
      <c r="AF336" s="65"/>
      <c r="AG336" s="65"/>
      <c r="AH336" s="65"/>
      <c r="AI336" s="65"/>
      <c r="AJ336" s="65"/>
      <c r="AK336" s="65"/>
      <c r="AL336" s="65"/>
      <c r="AM336" s="65"/>
      <c r="AN336" s="65"/>
      <c r="AO336" s="65"/>
      <c r="AP336" s="65"/>
      <c r="AQ336" s="65"/>
      <c r="AR336" s="65"/>
      <c r="AS336" s="65"/>
    </row>
    <row r="337" spans="1:45" ht="18.75">
      <c r="A337" s="65"/>
      <c r="B337" s="70"/>
      <c r="C337" s="70"/>
      <c r="D337" s="65"/>
      <c r="E337" s="65"/>
      <c r="F337" s="65"/>
      <c r="G337" s="65"/>
      <c r="H337" s="65"/>
      <c r="I337" s="65"/>
      <c r="J337" s="65"/>
      <c r="K337" s="65"/>
      <c r="L337" s="65"/>
      <c r="M337" s="65"/>
      <c r="N337" s="65"/>
      <c r="O337" s="65"/>
      <c r="P337" s="65"/>
      <c r="Q337" s="65"/>
      <c r="R337" s="65"/>
      <c r="S337" s="65"/>
      <c r="T337" s="65"/>
      <c r="U337" s="65"/>
      <c r="V337" s="65"/>
      <c r="W337" s="65"/>
      <c r="X337" s="65"/>
      <c r="Y337" s="65"/>
      <c r="Z337" s="65"/>
      <c r="AA337" s="65"/>
      <c r="AB337" s="65"/>
      <c r="AC337" s="65"/>
      <c r="AD337" s="65"/>
      <c r="AE337" s="65"/>
      <c r="AF337" s="65"/>
      <c r="AG337" s="65"/>
      <c r="AH337" s="65"/>
      <c r="AI337" s="65"/>
      <c r="AJ337" s="65"/>
      <c r="AK337" s="65"/>
      <c r="AL337" s="65"/>
      <c r="AM337" s="65"/>
      <c r="AN337" s="65"/>
      <c r="AO337" s="65"/>
      <c r="AP337" s="65"/>
      <c r="AQ337" s="65"/>
      <c r="AR337" s="65"/>
      <c r="AS337" s="65"/>
    </row>
    <row r="338" spans="1:45" ht="18.75">
      <c r="A338" s="65"/>
      <c r="B338" s="70"/>
      <c r="C338" s="70"/>
      <c r="D338" s="65"/>
      <c r="E338" s="65"/>
      <c r="F338" s="65"/>
      <c r="G338" s="65"/>
      <c r="H338" s="65"/>
      <c r="I338" s="65"/>
      <c r="J338" s="65"/>
      <c r="K338" s="65"/>
      <c r="L338" s="65"/>
      <c r="M338" s="65"/>
      <c r="N338" s="65"/>
      <c r="O338" s="65"/>
      <c r="P338" s="65"/>
      <c r="Q338" s="65"/>
      <c r="R338" s="65"/>
      <c r="S338" s="65"/>
      <c r="T338" s="65"/>
      <c r="U338" s="65"/>
      <c r="V338" s="65"/>
      <c r="W338" s="65"/>
      <c r="X338" s="65"/>
      <c r="Y338" s="65"/>
      <c r="Z338" s="65"/>
      <c r="AA338" s="65"/>
      <c r="AB338" s="65"/>
      <c r="AC338" s="65"/>
      <c r="AD338" s="65"/>
      <c r="AE338" s="65"/>
      <c r="AF338" s="65"/>
      <c r="AG338" s="65"/>
      <c r="AH338" s="65"/>
      <c r="AI338" s="65"/>
      <c r="AJ338" s="65"/>
      <c r="AK338" s="65"/>
      <c r="AL338" s="65"/>
      <c r="AM338" s="65"/>
      <c r="AN338" s="65"/>
      <c r="AO338" s="65"/>
      <c r="AP338" s="65"/>
      <c r="AQ338" s="65"/>
      <c r="AR338" s="65"/>
      <c r="AS338" s="65"/>
    </row>
    <row r="339" spans="1:45" ht="18.75">
      <c r="A339" s="65"/>
      <c r="B339" s="70"/>
      <c r="C339" s="70"/>
      <c r="D339" s="65"/>
      <c r="E339" s="65"/>
      <c r="F339" s="65"/>
      <c r="G339" s="65"/>
      <c r="H339" s="65"/>
      <c r="I339" s="65"/>
      <c r="J339" s="65"/>
      <c r="K339" s="65"/>
      <c r="L339" s="65"/>
      <c r="M339" s="65"/>
      <c r="N339" s="65"/>
      <c r="O339" s="65"/>
      <c r="P339" s="65"/>
      <c r="Q339" s="65"/>
      <c r="R339" s="65"/>
      <c r="S339" s="65"/>
      <c r="T339" s="65"/>
      <c r="U339" s="65"/>
      <c r="V339" s="65"/>
      <c r="W339" s="65"/>
      <c r="X339" s="65"/>
      <c r="Y339" s="65"/>
      <c r="Z339" s="65"/>
      <c r="AA339" s="65"/>
      <c r="AB339" s="65"/>
      <c r="AC339" s="65"/>
      <c r="AD339" s="65"/>
      <c r="AE339" s="65"/>
      <c r="AF339" s="65"/>
      <c r="AG339" s="65"/>
      <c r="AH339" s="65"/>
      <c r="AI339" s="65"/>
      <c r="AJ339" s="65"/>
      <c r="AK339" s="65"/>
      <c r="AL339" s="65"/>
      <c r="AM339" s="65"/>
      <c r="AN339" s="65"/>
      <c r="AO339" s="65"/>
      <c r="AP339" s="65"/>
      <c r="AQ339" s="65"/>
      <c r="AR339" s="65"/>
      <c r="AS339" s="65"/>
    </row>
    <row r="340" spans="1:45" ht="18.75">
      <c r="A340" s="65"/>
      <c r="B340" s="70"/>
      <c r="C340" s="70"/>
      <c r="D340" s="65"/>
      <c r="E340" s="65"/>
      <c r="F340" s="65"/>
      <c r="G340" s="65"/>
      <c r="H340" s="65"/>
      <c r="I340" s="65"/>
      <c r="J340" s="65"/>
      <c r="K340" s="65"/>
      <c r="L340" s="65"/>
      <c r="M340" s="65"/>
      <c r="N340" s="65"/>
      <c r="O340" s="65"/>
      <c r="P340" s="65"/>
      <c r="Q340" s="65"/>
      <c r="R340" s="65"/>
      <c r="S340" s="65"/>
      <c r="T340" s="65"/>
      <c r="U340" s="65"/>
      <c r="V340" s="65"/>
      <c r="W340" s="65"/>
      <c r="X340" s="65"/>
      <c r="Y340" s="65"/>
      <c r="Z340" s="65"/>
      <c r="AA340" s="65"/>
      <c r="AB340" s="65"/>
      <c r="AC340" s="65"/>
      <c r="AD340" s="65"/>
      <c r="AE340" s="65"/>
      <c r="AF340" s="65"/>
      <c r="AG340" s="65"/>
      <c r="AH340" s="65"/>
      <c r="AI340" s="65"/>
      <c r="AJ340" s="65"/>
      <c r="AK340" s="65"/>
      <c r="AL340" s="65"/>
      <c r="AM340" s="65"/>
      <c r="AN340" s="65"/>
      <c r="AO340" s="65"/>
      <c r="AP340" s="65"/>
      <c r="AQ340" s="65"/>
      <c r="AR340" s="65"/>
      <c r="AS340" s="65"/>
    </row>
    <row r="341" spans="1:45" ht="18.75">
      <c r="A341" s="65"/>
      <c r="B341" s="70"/>
      <c r="C341" s="70"/>
      <c r="D341" s="65"/>
      <c r="E341" s="65"/>
      <c r="F341" s="65"/>
      <c r="G341" s="65"/>
      <c r="H341" s="65"/>
      <c r="I341" s="65"/>
      <c r="J341" s="65"/>
      <c r="K341" s="65"/>
      <c r="L341" s="65"/>
      <c r="M341" s="65"/>
      <c r="N341" s="65"/>
      <c r="O341" s="65"/>
      <c r="P341" s="65"/>
      <c r="Q341" s="65"/>
      <c r="R341" s="65"/>
      <c r="S341" s="65"/>
      <c r="T341" s="65"/>
      <c r="U341" s="65"/>
      <c r="V341" s="65"/>
      <c r="W341" s="65"/>
      <c r="X341" s="65"/>
      <c r="Y341" s="65"/>
      <c r="Z341" s="65"/>
      <c r="AA341" s="65"/>
      <c r="AB341" s="65"/>
      <c r="AC341" s="65"/>
      <c r="AD341" s="65"/>
      <c r="AE341" s="65"/>
      <c r="AF341" s="65"/>
      <c r="AG341" s="65"/>
      <c r="AH341" s="65"/>
      <c r="AI341" s="65"/>
      <c r="AJ341" s="65"/>
      <c r="AK341" s="65"/>
      <c r="AL341" s="65"/>
      <c r="AM341" s="65"/>
      <c r="AN341" s="65"/>
      <c r="AO341" s="65"/>
      <c r="AP341" s="65"/>
      <c r="AQ341" s="65"/>
      <c r="AR341" s="65"/>
      <c r="AS341" s="65"/>
    </row>
    <row r="342" spans="1:45" ht="18.75">
      <c r="A342" s="116" t="s">
        <v>137</v>
      </c>
      <c r="B342" s="70"/>
      <c r="C342" s="70"/>
      <c r="D342" s="65"/>
      <c r="E342" s="65"/>
      <c r="F342" s="65"/>
      <c r="G342" s="65"/>
      <c r="H342" s="65"/>
      <c r="I342" s="65"/>
      <c r="J342" s="65"/>
      <c r="K342" s="65"/>
      <c r="L342" s="65"/>
      <c r="M342" s="65"/>
      <c r="N342" s="65"/>
      <c r="O342" s="65"/>
      <c r="P342" s="65"/>
      <c r="Q342" s="65"/>
      <c r="R342" s="65"/>
      <c r="S342" s="65"/>
      <c r="T342" s="65"/>
      <c r="U342" s="65"/>
      <c r="V342" s="65"/>
      <c r="W342" s="65"/>
      <c r="X342" s="65"/>
      <c r="Y342" s="65"/>
      <c r="Z342" s="65"/>
      <c r="AA342" s="65"/>
      <c r="AB342" s="65"/>
      <c r="AC342" s="65"/>
      <c r="AD342" s="65"/>
      <c r="AE342" s="65"/>
      <c r="AF342" s="65"/>
      <c r="AG342" s="65"/>
      <c r="AH342" s="65"/>
      <c r="AI342" s="65"/>
      <c r="AJ342" s="65"/>
      <c r="AK342" s="65"/>
      <c r="AL342" s="65"/>
      <c r="AM342" s="65"/>
      <c r="AN342" s="65"/>
      <c r="AO342" s="65"/>
      <c r="AP342" s="65"/>
      <c r="AQ342" s="65"/>
      <c r="AR342" s="65"/>
      <c r="AS342" s="65"/>
    </row>
    <row r="343" spans="1:45" ht="18.75">
      <c r="A343" s="65"/>
      <c r="B343" s="70"/>
      <c r="C343" s="70"/>
      <c r="D343" s="65"/>
      <c r="E343" s="65"/>
      <c r="F343" s="65"/>
      <c r="G343" s="65"/>
      <c r="H343" s="65"/>
      <c r="I343" s="65"/>
      <c r="J343" s="65"/>
      <c r="K343" s="65"/>
      <c r="L343" s="65"/>
      <c r="M343" s="65"/>
      <c r="N343" s="65"/>
      <c r="O343" s="65"/>
      <c r="P343" s="65"/>
      <c r="Q343" s="65"/>
      <c r="R343" s="65"/>
      <c r="S343" s="65"/>
      <c r="T343" s="65"/>
      <c r="U343" s="65"/>
      <c r="V343" s="65"/>
      <c r="W343" s="65"/>
      <c r="X343" s="65"/>
      <c r="Y343" s="65"/>
      <c r="Z343" s="65"/>
      <c r="AA343" s="65"/>
      <c r="AB343" s="65"/>
      <c r="AC343" s="65"/>
      <c r="AD343" s="65"/>
      <c r="AE343" s="65"/>
      <c r="AF343" s="65"/>
      <c r="AG343" s="65"/>
      <c r="AH343" s="65"/>
      <c r="AI343" s="65"/>
      <c r="AJ343" s="65"/>
      <c r="AK343" s="65"/>
      <c r="AL343" s="65"/>
      <c r="AM343" s="65"/>
      <c r="AN343" s="65"/>
      <c r="AO343" s="65"/>
      <c r="AP343" s="65"/>
      <c r="AQ343" s="65"/>
      <c r="AR343" s="65"/>
      <c r="AS343" s="65"/>
    </row>
    <row r="344" spans="1:45" ht="18.75">
      <c r="A344" s="65"/>
      <c r="B344" s="70"/>
      <c r="C344" s="70"/>
      <c r="D344" s="65"/>
      <c r="E344" s="65"/>
      <c r="F344" s="65"/>
      <c r="G344" s="65"/>
      <c r="H344" s="65"/>
      <c r="I344" s="65"/>
      <c r="J344" s="65"/>
      <c r="K344" s="65"/>
      <c r="L344" s="65"/>
      <c r="M344" s="65"/>
      <c r="N344" s="65"/>
      <c r="O344" s="65"/>
      <c r="P344" s="65"/>
      <c r="Q344" s="65"/>
      <c r="R344" s="65"/>
      <c r="S344" s="65"/>
      <c r="T344" s="65"/>
      <c r="U344" s="65"/>
      <c r="V344" s="65"/>
      <c r="W344" s="65"/>
      <c r="X344" s="65"/>
      <c r="Y344" s="65"/>
      <c r="Z344" s="65"/>
      <c r="AA344" s="65"/>
      <c r="AB344" s="65"/>
      <c r="AC344" s="65"/>
      <c r="AD344" s="65"/>
      <c r="AE344" s="65"/>
      <c r="AF344" s="65"/>
      <c r="AG344" s="65"/>
      <c r="AH344" s="65"/>
      <c r="AI344" s="65"/>
      <c r="AJ344" s="65"/>
      <c r="AK344" s="65"/>
      <c r="AL344" s="65"/>
      <c r="AM344" s="65"/>
      <c r="AN344" s="65"/>
      <c r="AO344" s="65"/>
      <c r="AP344" s="65"/>
      <c r="AQ344" s="65"/>
      <c r="AR344" s="65"/>
      <c r="AS344" s="65"/>
    </row>
    <row r="345" spans="1:45" ht="18.75">
      <c r="A345" s="65"/>
      <c r="B345" s="70"/>
      <c r="C345" s="70"/>
      <c r="D345" s="65"/>
      <c r="E345" s="65"/>
      <c r="F345" s="65"/>
      <c r="G345" s="65"/>
      <c r="H345" s="65"/>
      <c r="I345" s="65"/>
      <c r="J345" s="65"/>
      <c r="K345" s="65"/>
      <c r="L345" s="65"/>
      <c r="M345" s="65"/>
      <c r="N345" s="65"/>
      <c r="O345" s="65"/>
      <c r="P345" s="65"/>
      <c r="Q345" s="65"/>
      <c r="R345" s="65"/>
      <c r="S345" s="65"/>
      <c r="T345" s="65"/>
      <c r="U345" s="65"/>
      <c r="V345" s="65"/>
      <c r="W345" s="65"/>
      <c r="X345" s="65"/>
      <c r="Y345" s="65"/>
      <c r="Z345" s="65"/>
      <c r="AA345" s="65"/>
      <c r="AB345" s="65"/>
      <c r="AC345" s="65"/>
      <c r="AD345" s="65"/>
      <c r="AE345" s="65"/>
      <c r="AF345" s="65"/>
      <c r="AG345" s="65"/>
      <c r="AH345" s="65"/>
      <c r="AI345" s="65"/>
      <c r="AJ345" s="65"/>
      <c r="AK345" s="65"/>
      <c r="AL345" s="65"/>
      <c r="AM345" s="65"/>
      <c r="AN345" s="65"/>
      <c r="AO345" s="65"/>
      <c r="AP345" s="65"/>
      <c r="AQ345" s="65"/>
      <c r="AR345" s="65"/>
      <c r="AS345" s="65"/>
    </row>
    <row r="346" spans="1:45" ht="18.75">
      <c r="A346" s="65"/>
      <c r="B346" s="70"/>
      <c r="C346" s="70"/>
      <c r="D346" s="65"/>
      <c r="E346" s="65"/>
      <c r="F346" s="65"/>
      <c r="G346" s="65"/>
      <c r="H346" s="65"/>
      <c r="I346" s="65"/>
      <c r="J346" s="65"/>
      <c r="K346" s="65"/>
      <c r="L346" s="65"/>
      <c r="M346" s="65"/>
      <c r="N346" s="65"/>
      <c r="O346" s="65"/>
      <c r="P346" s="65"/>
      <c r="Q346" s="65"/>
      <c r="R346" s="65"/>
      <c r="S346" s="65"/>
      <c r="T346" s="65"/>
      <c r="U346" s="65"/>
      <c r="V346" s="65"/>
      <c r="W346" s="65"/>
      <c r="X346" s="65"/>
      <c r="Y346" s="65"/>
      <c r="Z346" s="65"/>
      <c r="AA346" s="65"/>
      <c r="AB346" s="65"/>
      <c r="AC346" s="65"/>
      <c r="AD346" s="65"/>
      <c r="AE346" s="65"/>
      <c r="AF346" s="65"/>
      <c r="AG346" s="65"/>
      <c r="AH346" s="65"/>
      <c r="AI346" s="65"/>
      <c r="AJ346" s="65"/>
      <c r="AK346" s="65"/>
      <c r="AL346" s="65"/>
      <c r="AM346" s="65"/>
      <c r="AN346" s="65"/>
      <c r="AO346" s="65"/>
      <c r="AP346" s="65"/>
      <c r="AQ346" s="65"/>
      <c r="AR346" s="65"/>
      <c r="AS346" s="65"/>
    </row>
    <row r="347" spans="1:45" ht="18.75">
      <c r="A347" s="65"/>
      <c r="B347" s="70"/>
      <c r="C347" s="70"/>
      <c r="D347" s="65"/>
      <c r="E347" s="65"/>
      <c r="F347" s="65"/>
      <c r="G347" s="65"/>
      <c r="H347" s="65"/>
      <c r="I347" s="65"/>
      <c r="J347" s="65"/>
      <c r="K347" s="65"/>
      <c r="L347" s="65"/>
      <c r="M347" s="65"/>
      <c r="N347" s="65"/>
      <c r="O347" s="65"/>
      <c r="P347" s="65"/>
      <c r="Q347" s="65"/>
      <c r="R347" s="65"/>
      <c r="S347" s="65"/>
      <c r="T347" s="65"/>
      <c r="U347" s="65"/>
      <c r="V347" s="65"/>
      <c r="W347" s="65"/>
      <c r="X347" s="65"/>
      <c r="Y347" s="65"/>
      <c r="Z347" s="65"/>
      <c r="AA347" s="65"/>
      <c r="AB347" s="65"/>
      <c r="AC347" s="65"/>
      <c r="AD347" s="65"/>
      <c r="AE347" s="65"/>
      <c r="AF347" s="65"/>
      <c r="AG347" s="65"/>
      <c r="AH347" s="65"/>
      <c r="AI347" s="65"/>
      <c r="AJ347" s="65"/>
      <c r="AK347" s="65"/>
      <c r="AL347" s="65"/>
      <c r="AM347" s="65"/>
      <c r="AN347" s="65"/>
      <c r="AO347" s="65"/>
      <c r="AP347" s="65"/>
      <c r="AQ347" s="65"/>
      <c r="AR347" s="65"/>
      <c r="AS347" s="65"/>
    </row>
    <row r="348" spans="1:45" ht="18.75">
      <c r="A348" s="65"/>
      <c r="B348" s="70"/>
      <c r="C348" s="70"/>
      <c r="D348" s="65"/>
      <c r="E348" s="65"/>
      <c r="F348" s="65"/>
      <c r="G348" s="65"/>
      <c r="H348" s="65"/>
      <c r="I348" s="65"/>
      <c r="J348" s="65"/>
      <c r="K348" s="65"/>
      <c r="L348" s="65"/>
      <c r="M348" s="65"/>
      <c r="N348" s="65"/>
      <c r="O348" s="65"/>
      <c r="P348" s="65"/>
      <c r="Q348" s="65"/>
      <c r="R348" s="65"/>
      <c r="S348" s="65"/>
      <c r="T348" s="65"/>
      <c r="U348" s="65"/>
      <c r="V348" s="65"/>
      <c r="W348" s="65"/>
      <c r="X348" s="65"/>
      <c r="Y348" s="65"/>
      <c r="Z348" s="65"/>
      <c r="AA348" s="65"/>
      <c r="AB348" s="65"/>
      <c r="AC348" s="65"/>
      <c r="AD348" s="65"/>
      <c r="AE348" s="65"/>
      <c r="AF348" s="65"/>
      <c r="AG348" s="65"/>
      <c r="AH348" s="65"/>
      <c r="AI348" s="65"/>
      <c r="AJ348" s="65"/>
      <c r="AK348" s="65"/>
      <c r="AL348" s="65"/>
      <c r="AM348" s="65"/>
      <c r="AN348" s="65"/>
      <c r="AO348" s="65"/>
      <c r="AP348" s="65"/>
      <c r="AQ348" s="65"/>
      <c r="AR348" s="65"/>
      <c r="AS348" s="65"/>
    </row>
    <row r="349" spans="1:45" ht="18.75">
      <c r="A349" s="65"/>
      <c r="B349" s="70"/>
      <c r="C349" s="70"/>
      <c r="D349" s="65"/>
      <c r="E349" s="65"/>
      <c r="F349" s="65"/>
      <c r="G349" s="65"/>
      <c r="H349" s="65"/>
      <c r="I349" s="65"/>
      <c r="J349" s="65"/>
      <c r="K349" s="65"/>
      <c r="L349" s="65"/>
      <c r="M349" s="65"/>
      <c r="N349" s="65"/>
      <c r="O349" s="65"/>
      <c r="P349" s="65"/>
      <c r="Q349" s="65"/>
      <c r="R349" s="65"/>
      <c r="S349" s="65"/>
      <c r="T349" s="65"/>
      <c r="U349" s="65"/>
      <c r="V349" s="65"/>
      <c r="W349" s="65"/>
      <c r="X349" s="65"/>
      <c r="Y349" s="65"/>
      <c r="Z349" s="65"/>
      <c r="AA349" s="65"/>
      <c r="AB349" s="65"/>
      <c r="AC349" s="65"/>
      <c r="AD349" s="65"/>
      <c r="AE349" s="65"/>
      <c r="AF349" s="65"/>
      <c r="AG349" s="65"/>
      <c r="AH349" s="65"/>
      <c r="AI349" s="65"/>
      <c r="AJ349" s="65"/>
      <c r="AK349" s="65"/>
      <c r="AL349" s="65"/>
      <c r="AM349" s="65"/>
      <c r="AN349" s="65"/>
      <c r="AO349" s="65"/>
      <c r="AP349" s="65"/>
      <c r="AQ349" s="65"/>
      <c r="AR349" s="65"/>
      <c r="AS349" s="65"/>
    </row>
    <row r="350" spans="1:45" ht="18.75">
      <c r="A350" s="65"/>
      <c r="B350" s="70"/>
      <c r="C350" s="70"/>
      <c r="D350" s="65"/>
      <c r="E350" s="65"/>
      <c r="F350" s="65"/>
      <c r="G350" s="65"/>
      <c r="H350" s="65"/>
      <c r="I350" s="65"/>
      <c r="J350" s="65"/>
      <c r="K350" s="65"/>
      <c r="L350" s="65"/>
      <c r="M350" s="65"/>
      <c r="N350" s="65"/>
      <c r="O350" s="65"/>
      <c r="P350" s="65"/>
      <c r="Q350" s="65"/>
      <c r="R350" s="65"/>
      <c r="S350" s="65"/>
      <c r="T350" s="65"/>
      <c r="U350" s="65"/>
      <c r="V350" s="65"/>
      <c r="W350" s="65"/>
      <c r="X350" s="65"/>
      <c r="Y350" s="65"/>
      <c r="Z350" s="65"/>
      <c r="AA350" s="65"/>
      <c r="AB350" s="65"/>
      <c r="AC350" s="65"/>
      <c r="AD350" s="65"/>
      <c r="AE350" s="65"/>
      <c r="AF350" s="65"/>
      <c r="AG350" s="65"/>
      <c r="AH350" s="65"/>
      <c r="AI350" s="65"/>
      <c r="AJ350" s="65"/>
      <c r="AK350" s="65"/>
      <c r="AL350" s="65"/>
      <c r="AM350" s="65"/>
      <c r="AN350" s="65"/>
      <c r="AO350" s="65"/>
      <c r="AP350" s="65"/>
      <c r="AQ350" s="65"/>
      <c r="AR350" s="65"/>
      <c r="AS350" s="65"/>
    </row>
    <row r="351" spans="1:45" ht="18.75">
      <c r="A351" s="65"/>
      <c r="B351" s="70"/>
      <c r="C351" s="70"/>
      <c r="D351" s="65"/>
      <c r="E351" s="65"/>
      <c r="F351" s="65"/>
      <c r="G351" s="65"/>
      <c r="H351" s="65"/>
      <c r="I351" s="65"/>
      <c r="J351" s="65"/>
      <c r="K351" s="65"/>
      <c r="L351" s="65"/>
      <c r="M351" s="65"/>
      <c r="N351" s="65"/>
      <c r="O351" s="65"/>
      <c r="P351" s="65"/>
      <c r="Q351" s="65"/>
      <c r="R351" s="65"/>
      <c r="S351" s="65"/>
      <c r="T351" s="65"/>
      <c r="U351" s="65"/>
      <c r="V351" s="65"/>
      <c r="W351" s="65"/>
      <c r="X351" s="65"/>
      <c r="Y351" s="65"/>
      <c r="Z351" s="65"/>
      <c r="AA351" s="65"/>
      <c r="AB351" s="65"/>
      <c r="AC351" s="65"/>
      <c r="AD351" s="65"/>
      <c r="AE351" s="65"/>
      <c r="AF351" s="65"/>
      <c r="AG351" s="65"/>
      <c r="AH351" s="65"/>
      <c r="AI351" s="65"/>
      <c r="AJ351" s="65"/>
      <c r="AK351" s="65"/>
      <c r="AL351" s="65"/>
      <c r="AM351" s="65"/>
      <c r="AN351" s="65"/>
      <c r="AO351" s="65"/>
      <c r="AP351" s="65"/>
      <c r="AQ351" s="65"/>
      <c r="AR351" s="65"/>
      <c r="AS351" s="65"/>
    </row>
    <row r="352" spans="1:45" ht="18.75">
      <c r="A352" s="65"/>
      <c r="B352" s="70"/>
      <c r="C352" s="70"/>
      <c r="D352" s="65"/>
      <c r="E352" s="65"/>
      <c r="F352" s="65"/>
      <c r="G352" s="65"/>
      <c r="H352" s="65"/>
      <c r="I352" s="65"/>
      <c r="J352" s="65"/>
      <c r="K352" s="65"/>
      <c r="L352" s="65"/>
      <c r="M352" s="65"/>
      <c r="N352" s="65"/>
      <c r="O352" s="65"/>
      <c r="P352" s="65"/>
      <c r="Q352" s="65"/>
      <c r="R352" s="65"/>
      <c r="S352" s="65"/>
      <c r="T352" s="65"/>
      <c r="U352" s="65"/>
      <c r="V352" s="65"/>
      <c r="W352" s="65"/>
      <c r="X352" s="65"/>
      <c r="Y352" s="65"/>
      <c r="Z352" s="65"/>
      <c r="AA352" s="65"/>
      <c r="AB352" s="65"/>
      <c r="AC352" s="65"/>
      <c r="AD352" s="65"/>
      <c r="AE352" s="65"/>
      <c r="AF352" s="65"/>
      <c r="AG352" s="65"/>
      <c r="AH352" s="65"/>
      <c r="AI352" s="65"/>
      <c r="AJ352" s="65"/>
      <c r="AK352" s="65"/>
      <c r="AL352" s="65"/>
      <c r="AM352" s="65"/>
      <c r="AN352" s="65"/>
      <c r="AO352" s="65"/>
      <c r="AP352" s="65"/>
      <c r="AQ352" s="65"/>
      <c r="AR352" s="65"/>
      <c r="AS352" s="65"/>
    </row>
    <row r="353" spans="1:45" ht="18.75">
      <c r="A353" s="65"/>
      <c r="B353" s="70"/>
      <c r="C353" s="70"/>
      <c r="D353" s="65"/>
      <c r="E353" s="65"/>
      <c r="F353" s="65"/>
      <c r="G353" s="65"/>
      <c r="H353" s="65"/>
      <c r="I353" s="65"/>
      <c r="J353" s="65"/>
      <c r="K353" s="65"/>
      <c r="L353" s="65"/>
      <c r="M353" s="65"/>
      <c r="N353" s="65"/>
      <c r="O353" s="65"/>
      <c r="P353" s="65"/>
      <c r="Q353" s="65"/>
      <c r="R353" s="65"/>
      <c r="S353" s="65"/>
      <c r="T353" s="65"/>
      <c r="U353" s="65"/>
      <c r="V353" s="65"/>
      <c r="W353" s="65"/>
      <c r="X353" s="65"/>
      <c r="Y353" s="65"/>
      <c r="Z353" s="65"/>
      <c r="AA353" s="65"/>
      <c r="AB353" s="65"/>
      <c r="AC353" s="65"/>
      <c r="AD353" s="65"/>
      <c r="AE353" s="65"/>
      <c r="AF353" s="65"/>
      <c r="AG353" s="65"/>
      <c r="AH353" s="65"/>
      <c r="AI353" s="65"/>
      <c r="AJ353" s="65"/>
      <c r="AK353" s="65"/>
      <c r="AL353" s="65"/>
      <c r="AM353" s="65"/>
      <c r="AN353" s="65"/>
      <c r="AO353" s="65"/>
      <c r="AP353" s="65"/>
      <c r="AQ353" s="65"/>
      <c r="AR353" s="65"/>
      <c r="AS353" s="65"/>
    </row>
    <row r="354" spans="1:45" ht="18.75">
      <c r="A354" s="65"/>
      <c r="B354" s="70"/>
      <c r="C354" s="70"/>
      <c r="D354" s="65"/>
      <c r="E354" s="65"/>
      <c r="F354" s="65"/>
      <c r="G354" s="65"/>
      <c r="H354" s="65"/>
      <c r="I354" s="65"/>
      <c r="J354" s="65"/>
      <c r="K354" s="65"/>
      <c r="L354" s="65"/>
      <c r="M354" s="65"/>
      <c r="N354" s="65"/>
      <c r="O354" s="65"/>
      <c r="P354" s="65"/>
      <c r="Q354" s="65"/>
      <c r="R354" s="65"/>
      <c r="S354" s="65"/>
      <c r="T354" s="65"/>
      <c r="U354" s="65"/>
      <c r="V354" s="65"/>
      <c r="W354" s="65"/>
      <c r="X354" s="65"/>
      <c r="Y354" s="65"/>
      <c r="Z354" s="65"/>
      <c r="AA354" s="65"/>
      <c r="AB354" s="65"/>
      <c r="AC354" s="65"/>
      <c r="AD354" s="65"/>
      <c r="AE354" s="65"/>
      <c r="AF354" s="65"/>
      <c r="AG354" s="65"/>
      <c r="AH354" s="65"/>
      <c r="AI354" s="65"/>
      <c r="AJ354" s="65"/>
      <c r="AK354" s="65"/>
      <c r="AL354" s="65"/>
      <c r="AM354" s="65"/>
      <c r="AN354" s="65"/>
      <c r="AO354" s="65"/>
      <c r="AP354" s="65"/>
      <c r="AQ354" s="65"/>
      <c r="AR354" s="65"/>
      <c r="AS354" s="65"/>
    </row>
    <row r="355" spans="1:45" ht="18.75">
      <c r="A355" s="65"/>
      <c r="B355" s="70"/>
      <c r="C355" s="70"/>
      <c r="D355" s="65"/>
      <c r="E355" s="65"/>
      <c r="F355" s="65"/>
      <c r="G355" s="65"/>
      <c r="H355" s="65"/>
      <c r="I355" s="65"/>
      <c r="J355" s="65"/>
      <c r="K355" s="65"/>
      <c r="L355" s="65"/>
      <c r="M355" s="65"/>
      <c r="N355" s="65"/>
      <c r="O355" s="65"/>
      <c r="P355" s="65"/>
      <c r="Q355" s="65"/>
      <c r="R355" s="65"/>
      <c r="S355" s="65"/>
      <c r="T355" s="65"/>
      <c r="U355" s="65"/>
      <c r="V355" s="65"/>
      <c r="W355" s="65"/>
      <c r="X355" s="65"/>
      <c r="Y355" s="65"/>
      <c r="Z355" s="65"/>
      <c r="AA355" s="65"/>
      <c r="AB355" s="65"/>
      <c r="AC355" s="65"/>
      <c r="AD355" s="65"/>
      <c r="AE355" s="65"/>
      <c r="AF355" s="65"/>
      <c r="AG355" s="65"/>
      <c r="AH355" s="65"/>
      <c r="AI355" s="65"/>
      <c r="AJ355" s="65"/>
      <c r="AK355" s="65"/>
      <c r="AL355" s="65"/>
      <c r="AM355" s="65"/>
      <c r="AN355" s="65"/>
      <c r="AO355" s="65"/>
      <c r="AP355" s="65"/>
      <c r="AQ355" s="65"/>
      <c r="AR355" s="65"/>
      <c r="AS355" s="65"/>
    </row>
    <row r="356" spans="1:45" ht="18.75">
      <c r="A356" s="65"/>
      <c r="B356" s="70"/>
      <c r="C356" s="70"/>
      <c r="D356" s="65"/>
      <c r="E356" s="65"/>
      <c r="F356" s="65"/>
      <c r="G356" s="65"/>
      <c r="H356" s="65"/>
      <c r="I356" s="65"/>
      <c r="J356" s="65"/>
      <c r="K356" s="65"/>
      <c r="L356" s="65"/>
      <c r="M356" s="65"/>
      <c r="N356" s="65"/>
      <c r="O356" s="65"/>
      <c r="P356" s="65"/>
      <c r="Q356" s="65"/>
      <c r="R356" s="65"/>
      <c r="S356" s="65"/>
      <c r="T356" s="65"/>
      <c r="U356" s="65"/>
      <c r="V356" s="65"/>
      <c r="W356" s="65"/>
      <c r="X356" s="65"/>
      <c r="Y356" s="65"/>
      <c r="Z356" s="65"/>
      <c r="AA356" s="65"/>
      <c r="AB356" s="65"/>
      <c r="AC356" s="65"/>
      <c r="AD356" s="65"/>
      <c r="AE356" s="65"/>
      <c r="AF356" s="65"/>
      <c r="AG356" s="65"/>
      <c r="AH356" s="65"/>
      <c r="AI356" s="65"/>
      <c r="AJ356" s="65"/>
      <c r="AK356" s="65"/>
      <c r="AL356" s="65"/>
      <c r="AM356" s="65"/>
      <c r="AN356" s="65"/>
      <c r="AO356" s="65"/>
      <c r="AP356" s="65"/>
      <c r="AQ356" s="65"/>
      <c r="AR356" s="65"/>
      <c r="AS356" s="65"/>
    </row>
    <row r="357" spans="1:45" ht="18.75">
      <c r="A357" s="65"/>
      <c r="B357" s="70"/>
      <c r="C357" s="70"/>
      <c r="D357" s="65"/>
      <c r="E357" s="65"/>
      <c r="F357" s="65"/>
      <c r="G357" s="65"/>
      <c r="H357" s="65"/>
      <c r="I357" s="65"/>
      <c r="J357" s="65"/>
      <c r="K357" s="65"/>
      <c r="L357" s="65"/>
      <c r="M357" s="65"/>
      <c r="N357" s="65"/>
      <c r="O357" s="65"/>
      <c r="P357" s="65"/>
      <c r="Q357" s="65"/>
      <c r="R357" s="65"/>
      <c r="S357" s="65"/>
      <c r="T357" s="65"/>
      <c r="U357" s="65"/>
      <c r="V357" s="65"/>
      <c r="W357" s="65"/>
      <c r="X357" s="65"/>
      <c r="Y357" s="65"/>
      <c r="Z357" s="65"/>
      <c r="AA357" s="65"/>
      <c r="AB357" s="65"/>
      <c r="AC357" s="65"/>
      <c r="AD357" s="65"/>
      <c r="AE357" s="65"/>
      <c r="AF357" s="65"/>
      <c r="AG357" s="65"/>
      <c r="AH357" s="65"/>
      <c r="AI357" s="65"/>
      <c r="AJ357" s="65"/>
      <c r="AK357" s="65"/>
      <c r="AL357" s="65"/>
      <c r="AM357" s="65"/>
      <c r="AN357" s="65"/>
      <c r="AO357" s="65"/>
      <c r="AP357" s="65"/>
      <c r="AQ357" s="65"/>
      <c r="AR357" s="65"/>
      <c r="AS357" s="65"/>
    </row>
    <row r="358" spans="1:45" ht="18.75">
      <c r="A358" s="65"/>
      <c r="B358" s="70"/>
      <c r="C358" s="70"/>
      <c r="D358" s="65"/>
      <c r="E358" s="65"/>
      <c r="F358" s="65"/>
      <c r="G358" s="65"/>
      <c r="H358" s="65"/>
      <c r="I358" s="65"/>
      <c r="J358" s="65"/>
      <c r="K358" s="65"/>
      <c r="L358" s="65"/>
      <c r="M358" s="65"/>
      <c r="N358" s="65"/>
      <c r="O358" s="65"/>
      <c r="P358" s="65"/>
      <c r="Q358" s="65"/>
      <c r="R358" s="65"/>
      <c r="S358" s="65"/>
      <c r="T358" s="65"/>
      <c r="U358" s="65"/>
      <c r="V358" s="65"/>
      <c r="W358" s="65"/>
      <c r="X358" s="65"/>
      <c r="Y358" s="65"/>
      <c r="Z358" s="65"/>
      <c r="AA358" s="65"/>
      <c r="AB358" s="65"/>
      <c r="AC358" s="65"/>
      <c r="AD358" s="65"/>
      <c r="AE358" s="65"/>
      <c r="AF358" s="65"/>
      <c r="AG358" s="65"/>
      <c r="AH358" s="65"/>
      <c r="AI358" s="65"/>
      <c r="AJ358" s="65"/>
      <c r="AK358" s="65"/>
      <c r="AL358" s="65"/>
      <c r="AM358" s="65"/>
      <c r="AN358" s="65"/>
      <c r="AO358" s="65"/>
      <c r="AP358" s="65"/>
      <c r="AQ358" s="65"/>
      <c r="AR358" s="65"/>
      <c r="AS358" s="65"/>
    </row>
    <row r="359" spans="1:45" ht="18.75">
      <c r="A359" s="65"/>
      <c r="B359" s="70"/>
      <c r="C359" s="70"/>
      <c r="D359" s="65"/>
      <c r="E359" s="65"/>
      <c r="F359" s="65"/>
      <c r="G359" s="65"/>
      <c r="H359" s="65"/>
      <c r="I359" s="65"/>
      <c r="J359" s="65"/>
      <c r="K359" s="65"/>
      <c r="L359" s="65"/>
      <c r="M359" s="65"/>
      <c r="N359" s="65"/>
      <c r="O359" s="65"/>
      <c r="P359" s="65"/>
      <c r="Q359" s="65"/>
      <c r="R359" s="65"/>
      <c r="S359" s="65"/>
      <c r="T359" s="65"/>
      <c r="U359" s="65"/>
      <c r="V359" s="65"/>
      <c r="W359" s="65"/>
      <c r="X359" s="65"/>
      <c r="Y359" s="65"/>
      <c r="Z359" s="65"/>
      <c r="AA359" s="65"/>
      <c r="AB359" s="65"/>
      <c r="AC359" s="65"/>
      <c r="AD359" s="65"/>
      <c r="AE359" s="65"/>
      <c r="AF359" s="65"/>
      <c r="AG359" s="65"/>
      <c r="AH359" s="65"/>
      <c r="AI359" s="65"/>
      <c r="AJ359" s="65"/>
      <c r="AK359" s="65"/>
      <c r="AL359" s="65"/>
      <c r="AM359" s="65"/>
      <c r="AN359" s="65"/>
      <c r="AO359" s="65"/>
      <c r="AP359" s="65"/>
      <c r="AQ359" s="65"/>
      <c r="AR359" s="65"/>
      <c r="AS359" s="65"/>
    </row>
    <row r="360" spans="1:45" ht="18.75">
      <c r="A360" s="65"/>
      <c r="B360" s="70"/>
      <c r="C360" s="70"/>
      <c r="D360" s="65"/>
      <c r="E360" s="65"/>
      <c r="F360" s="65"/>
      <c r="G360" s="65"/>
      <c r="H360" s="65"/>
      <c r="I360" s="65"/>
      <c r="J360" s="65"/>
      <c r="K360" s="65"/>
      <c r="L360" s="65"/>
      <c r="M360" s="65"/>
      <c r="N360" s="65"/>
      <c r="O360" s="65"/>
      <c r="P360" s="65"/>
      <c r="Q360" s="65"/>
      <c r="R360" s="65"/>
      <c r="S360" s="65"/>
      <c r="T360" s="65"/>
      <c r="U360" s="65"/>
      <c r="V360" s="65"/>
      <c r="W360" s="65"/>
      <c r="X360" s="65"/>
      <c r="Y360" s="65"/>
      <c r="Z360" s="65"/>
      <c r="AA360" s="65"/>
      <c r="AB360" s="65"/>
      <c r="AC360" s="65"/>
      <c r="AD360" s="65"/>
      <c r="AE360" s="65"/>
      <c r="AF360" s="65"/>
      <c r="AG360" s="65"/>
      <c r="AH360" s="65"/>
      <c r="AI360" s="65"/>
      <c r="AJ360" s="65"/>
      <c r="AK360" s="65"/>
      <c r="AL360" s="65"/>
      <c r="AM360" s="65"/>
      <c r="AN360" s="65"/>
      <c r="AO360" s="65"/>
      <c r="AP360" s="65"/>
      <c r="AQ360" s="65"/>
      <c r="AR360" s="65"/>
      <c r="AS360" s="65"/>
    </row>
    <row r="361" spans="1:45" ht="18.75">
      <c r="A361" s="65"/>
      <c r="B361" s="70"/>
      <c r="C361" s="70"/>
      <c r="D361" s="65"/>
      <c r="E361" s="65"/>
      <c r="F361" s="65"/>
      <c r="G361" s="65"/>
      <c r="H361" s="65"/>
      <c r="I361" s="65"/>
      <c r="J361" s="65"/>
      <c r="K361" s="65"/>
      <c r="L361" s="65"/>
      <c r="M361" s="65"/>
      <c r="N361" s="65"/>
      <c r="O361" s="65"/>
      <c r="P361" s="65"/>
      <c r="Q361" s="65"/>
      <c r="R361" s="65"/>
      <c r="S361" s="65"/>
      <c r="T361" s="65"/>
      <c r="U361" s="65"/>
      <c r="V361" s="65"/>
      <c r="W361" s="65"/>
      <c r="X361" s="65"/>
      <c r="Y361" s="65"/>
      <c r="Z361" s="65"/>
      <c r="AA361" s="65"/>
      <c r="AB361" s="65"/>
      <c r="AC361" s="65"/>
      <c r="AD361" s="65"/>
      <c r="AE361" s="65"/>
      <c r="AF361" s="65"/>
      <c r="AG361" s="65"/>
      <c r="AH361" s="65"/>
      <c r="AI361" s="65"/>
      <c r="AJ361" s="65"/>
      <c r="AK361" s="65"/>
      <c r="AL361" s="65"/>
      <c r="AM361" s="65"/>
      <c r="AN361" s="65"/>
      <c r="AO361" s="65"/>
      <c r="AP361" s="65"/>
      <c r="AQ361" s="65"/>
      <c r="AR361" s="65"/>
      <c r="AS361" s="65"/>
    </row>
    <row r="362" spans="1:45" ht="18.75">
      <c r="A362" s="65"/>
      <c r="B362" s="70"/>
      <c r="C362" s="70"/>
      <c r="D362" s="65"/>
      <c r="E362" s="65"/>
      <c r="F362" s="65"/>
      <c r="G362" s="65"/>
      <c r="H362" s="65"/>
      <c r="I362" s="65"/>
      <c r="J362" s="65"/>
      <c r="K362" s="65"/>
      <c r="L362" s="65"/>
      <c r="M362" s="65"/>
      <c r="N362" s="65"/>
      <c r="O362" s="65"/>
      <c r="P362" s="65"/>
      <c r="Q362" s="65"/>
      <c r="R362" s="65"/>
      <c r="S362" s="65"/>
      <c r="T362" s="65"/>
      <c r="U362" s="65"/>
      <c r="V362" s="65"/>
      <c r="W362" s="65"/>
      <c r="X362" s="65"/>
      <c r="Y362" s="65"/>
      <c r="Z362" s="65"/>
      <c r="AA362" s="65"/>
      <c r="AB362" s="65"/>
      <c r="AC362" s="65"/>
      <c r="AD362" s="65"/>
      <c r="AE362" s="65"/>
      <c r="AF362" s="65"/>
      <c r="AG362" s="65"/>
      <c r="AH362" s="65"/>
      <c r="AI362" s="65"/>
      <c r="AJ362" s="65"/>
      <c r="AK362" s="65"/>
      <c r="AL362" s="65"/>
      <c r="AM362" s="65"/>
      <c r="AN362" s="65"/>
      <c r="AO362" s="65"/>
      <c r="AP362" s="65"/>
      <c r="AQ362" s="65"/>
      <c r="AR362" s="65"/>
      <c r="AS362" s="65"/>
    </row>
    <row r="363" spans="1:45" ht="18.75">
      <c r="A363" s="65"/>
      <c r="B363" s="70"/>
      <c r="C363" s="70"/>
      <c r="D363" s="65"/>
      <c r="E363" s="65"/>
      <c r="F363" s="65"/>
      <c r="G363" s="65"/>
      <c r="H363" s="65"/>
      <c r="I363" s="65"/>
      <c r="J363" s="65"/>
      <c r="K363" s="65"/>
      <c r="L363" s="65"/>
      <c r="M363" s="65"/>
      <c r="N363" s="65"/>
      <c r="O363" s="65"/>
      <c r="P363" s="65"/>
      <c r="Q363" s="65"/>
      <c r="R363" s="65"/>
      <c r="S363" s="65"/>
      <c r="T363" s="65"/>
      <c r="U363" s="65"/>
      <c r="V363" s="65"/>
      <c r="W363" s="65"/>
      <c r="X363" s="65"/>
      <c r="Y363" s="65"/>
      <c r="Z363" s="65"/>
      <c r="AA363" s="65"/>
      <c r="AB363" s="65"/>
      <c r="AC363" s="65"/>
      <c r="AD363" s="65"/>
      <c r="AE363" s="65"/>
      <c r="AF363" s="65"/>
      <c r="AG363" s="65"/>
      <c r="AH363" s="65"/>
      <c r="AI363" s="65"/>
      <c r="AJ363" s="65"/>
      <c r="AK363" s="65"/>
      <c r="AL363" s="65"/>
      <c r="AM363" s="65"/>
      <c r="AN363" s="65"/>
      <c r="AO363" s="65"/>
      <c r="AP363" s="65"/>
      <c r="AQ363" s="65"/>
      <c r="AR363" s="65"/>
      <c r="AS363" s="65"/>
    </row>
    <row r="364" spans="1:45" ht="18.75">
      <c r="A364" s="65"/>
      <c r="B364" s="70"/>
      <c r="C364" s="70"/>
      <c r="D364" s="65"/>
      <c r="E364" s="65"/>
      <c r="F364" s="65"/>
      <c r="G364" s="65"/>
      <c r="H364" s="65"/>
      <c r="I364" s="65"/>
      <c r="J364" s="65"/>
      <c r="K364" s="65"/>
      <c r="L364" s="65"/>
      <c r="M364" s="65"/>
      <c r="N364" s="65"/>
      <c r="O364" s="65"/>
      <c r="P364" s="65"/>
      <c r="Q364" s="65"/>
      <c r="R364" s="65"/>
      <c r="S364" s="65"/>
      <c r="T364" s="65"/>
      <c r="U364" s="65"/>
      <c r="V364" s="65"/>
      <c r="W364" s="65"/>
      <c r="X364" s="65"/>
      <c r="Y364" s="65"/>
      <c r="Z364" s="65"/>
      <c r="AA364" s="65"/>
      <c r="AB364" s="65"/>
      <c r="AC364" s="65"/>
      <c r="AD364" s="65"/>
      <c r="AE364" s="65"/>
      <c r="AF364" s="65"/>
      <c r="AG364" s="65"/>
      <c r="AH364" s="65"/>
      <c r="AI364" s="65"/>
      <c r="AJ364" s="65"/>
      <c r="AK364" s="65"/>
      <c r="AL364" s="65"/>
      <c r="AM364" s="65"/>
      <c r="AN364" s="65"/>
      <c r="AO364" s="65"/>
      <c r="AP364" s="65"/>
      <c r="AQ364" s="65"/>
      <c r="AR364" s="65"/>
      <c r="AS364" s="65"/>
    </row>
    <row r="365" spans="1:45" ht="18.75">
      <c r="A365" s="65"/>
      <c r="B365" s="70"/>
      <c r="C365" s="70"/>
      <c r="D365" s="65"/>
      <c r="E365" s="65"/>
      <c r="F365" s="65"/>
      <c r="G365" s="65"/>
      <c r="H365" s="65"/>
      <c r="I365" s="65"/>
      <c r="J365" s="65"/>
      <c r="K365" s="65"/>
      <c r="L365" s="65"/>
      <c r="M365" s="65"/>
      <c r="N365" s="65"/>
      <c r="O365" s="65"/>
      <c r="P365" s="65"/>
      <c r="Q365" s="65"/>
      <c r="R365" s="65"/>
      <c r="S365" s="65"/>
      <c r="T365" s="65"/>
      <c r="U365" s="65"/>
      <c r="V365" s="65"/>
      <c r="W365" s="65"/>
      <c r="X365" s="65"/>
      <c r="Y365" s="65"/>
      <c r="Z365" s="65"/>
      <c r="AA365" s="65"/>
      <c r="AB365" s="65"/>
      <c r="AC365" s="65"/>
      <c r="AD365" s="65"/>
      <c r="AE365" s="65"/>
      <c r="AF365" s="65"/>
      <c r="AG365" s="65"/>
      <c r="AH365" s="65"/>
      <c r="AI365" s="65"/>
      <c r="AJ365" s="65"/>
      <c r="AK365" s="65"/>
      <c r="AL365" s="65"/>
      <c r="AM365" s="65"/>
      <c r="AN365" s="65"/>
      <c r="AO365" s="65"/>
      <c r="AP365" s="65"/>
      <c r="AQ365" s="65"/>
      <c r="AR365" s="65"/>
      <c r="AS365" s="65"/>
    </row>
    <row r="366" spans="1:45" ht="18.75">
      <c r="A366" s="65"/>
      <c r="B366" s="70"/>
      <c r="C366" s="70"/>
      <c r="D366" s="65"/>
      <c r="E366" s="65"/>
      <c r="F366" s="65"/>
      <c r="G366" s="65"/>
      <c r="H366" s="65"/>
      <c r="I366" s="65"/>
      <c r="J366" s="65"/>
      <c r="K366" s="65"/>
      <c r="L366" s="65"/>
      <c r="M366" s="65"/>
      <c r="N366" s="65"/>
      <c r="O366" s="65"/>
      <c r="P366" s="65"/>
      <c r="Q366" s="65"/>
      <c r="R366" s="65"/>
      <c r="S366" s="65"/>
      <c r="T366" s="65"/>
      <c r="U366" s="65"/>
      <c r="V366" s="65"/>
      <c r="W366" s="65"/>
      <c r="X366" s="65"/>
      <c r="Y366" s="65"/>
      <c r="Z366" s="65"/>
      <c r="AA366" s="65"/>
      <c r="AB366" s="65"/>
      <c r="AC366" s="65"/>
      <c r="AD366" s="65"/>
      <c r="AE366" s="65"/>
      <c r="AF366" s="65"/>
      <c r="AG366" s="65"/>
      <c r="AH366" s="65"/>
      <c r="AI366" s="65"/>
      <c r="AJ366" s="65"/>
      <c r="AK366" s="65"/>
      <c r="AL366" s="65"/>
      <c r="AM366" s="65"/>
      <c r="AN366" s="65"/>
      <c r="AO366" s="65"/>
      <c r="AP366" s="65"/>
      <c r="AQ366" s="65"/>
      <c r="AR366" s="65"/>
      <c r="AS366" s="65"/>
    </row>
    <row r="367" spans="1:45" ht="18.75">
      <c r="A367" s="65"/>
      <c r="B367" s="70"/>
      <c r="C367" s="70"/>
      <c r="D367" s="65"/>
      <c r="E367" s="65"/>
      <c r="F367" s="65"/>
      <c r="G367" s="65"/>
      <c r="H367" s="65"/>
      <c r="I367" s="65"/>
      <c r="J367" s="65"/>
      <c r="K367" s="65"/>
      <c r="L367" s="65"/>
      <c r="M367" s="65"/>
      <c r="N367" s="65"/>
      <c r="O367" s="65"/>
      <c r="P367" s="65"/>
      <c r="Q367" s="65"/>
      <c r="R367" s="65"/>
      <c r="S367" s="65"/>
      <c r="T367" s="65"/>
      <c r="U367" s="65"/>
      <c r="V367" s="65"/>
      <c r="W367" s="65"/>
      <c r="X367" s="65"/>
      <c r="Y367" s="65"/>
      <c r="Z367" s="65"/>
      <c r="AA367" s="65"/>
      <c r="AB367" s="65"/>
      <c r="AC367" s="65"/>
      <c r="AD367" s="65"/>
      <c r="AE367" s="65"/>
      <c r="AF367" s="65"/>
      <c r="AG367" s="65"/>
      <c r="AH367" s="65"/>
      <c r="AI367" s="65"/>
      <c r="AJ367" s="65"/>
      <c r="AK367" s="65"/>
      <c r="AL367" s="65"/>
      <c r="AM367" s="65"/>
      <c r="AN367" s="65"/>
      <c r="AO367" s="65"/>
      <c r="AP367" s="65"/>
      <c r="AQ367" s="65"/>
      <c r="AR367" s="65"/>
      <c r="AS367" s="65"/>
    </row>
    <row r="368" spans="1:45" ht="18.75">
      <c r="A368" s="65"/>
      <c r="B368" s="70"/>
      <c r="C368" s="70"/>
      <c r="D368" s="65"/>
      <c r="E368" s="65"/>
      <c r="F368" s="65"/>
      <c r="G368" s="65"/>
      <c r="H368" s="65"/>
      <c r="I368" s="65"/>
      <c r="J368" s="65"/>
      <c r="K368" s="65"/>
      <c r="L368" s="65"/>
      <c r="M368" s="65"/>
      <c r="N368" s="65"/>
      <c r="O368" s="65"/>
      <c r="P368" s="65"/>
      <c r="Q368" s="65"/>
      <c r="R368" s="65"/>
      <c r="S368" s="65"/>
      <c r="T368" s="65"/>
      <c r="U368" s="65"/>
      <c r="V368" s="65"/>
      <c r="W368" s="65"/>
      <c r="X368" s="65"/>
      <c r="Y368" s="65"/>
      <c r="Z368" s="65"/>
      <c r="AA368" s="65"/>
      <c r="AB368" s="65"/>
      <c r="AC368" s="65"/>
      <c r="AD368" s="65"/>
      <c r="AE368" s="65"/>
      <c r="AF368" s="65"/>
      <c r="AG368" s="65"/>
      <c r="AH368" s="65"/>
      <c r="AI368" s="65"/>
      <c r="AJ368" s="65"/>
      <c r="AK368" s="65"/>
      <c r="AL368" s="65"/>
      <c r="AM368" s="65"/>
      <c r="AN368" s="65"/>
      <c r="AO368" s="65"/>
      <c r="AP368" s="65"/>
      <c r="AQ368" s="65"/>
      <c r="AR368" s="65"/>
      <c r="AS368" s="65"/>
    </row>
    <row r="369" spans="1:45" ht="18.75">
      <c r="A369" s="65"/>
      <c r="B369" s="70"/>
      <c r="C369" s="70"/>
      <c r="D369" s="65"/>
      <c r="E369" s="65"/>
      <c r="F369" s="65"/>
      <c r="G369" s="65"/>
      <c r="H369" s="65"/>
      <c r="I369" s="65"/>
      <c r="J369" s="65"/>
      <c r="K369" s="65"/>
      <c r="L369" s="65"/>
      <c r="M369" s="65"/>
      <c r="N369" s="65"/>
      <c r="O369" s="65"/>
      <c r="P369" s="65"/>
      <c r="Q369" s="65"/>
      <c r="R369" s="65"/>
      <c r="S369" s="65"/>
      <c r="T369" s="65"/>
      <c r="U369" s="65"/>
      <c r="V369" s="65"/>
      <c r="W369" s="65"/>
      <c r="X369" s="65"/>
      <c r="Y369" s="65"/>
      <c r="Z369" s="65"/>
      <c r="AA369" s="65"/>
      <c r="AB369" s="65"/>
      <c r="AC369" s="65"/>
      <c r="AD369" s="65"/>
      <c r="AE369" s="65"/>
      <c r="AF369" s="65"/>
      <c r="AG369" s="65"/>
      <c r="AH369" s="65"/>
      <c r="AI369" s="65"/>
      <c r="AJ369" s="65"/>
      <c r="AK369" s="65"/>
      <c r="AL369" s="65"/>
      <c r="AM369" s="65"/>
      <c r="AN369" s="65"/>
      <c r="AO369" s="65"/>
      <c r="AP369" s="65"/>
      <c r="AQ369" s="65"/>
      <c r="AR369" s="65"/>
      <c r="AS369" s="65"/>
    </row>
    <row r="370" spans="1:45" ht="18.75">
      <c r="A370" s="65"/>
      <c r="B370" s="70"/>
      <c r="C370" s="70"/>
      <c r="D370" s="65"/>
      <c r="E370" s="65"/>
      <c r="F370" s="65"/>
      <c r="G370" s="65"/>
      <c r="H370" s="65"/>
      <c r="I370" s="65"/>
      <c r="J370" s="65"/>
      <c r="K370" s="65"/>
      <c r="L370" s="65"/>
      <c r="M370" s="65"/>
      <c r="N370" s="65"/>
      <c r="O370" s="65"/>
      <c r="P370" s="65"/>
      <c r="Q370" s="65"/>
      <c r="R370" s="65"/>
      <c r="S370" s="65"/>
      <c r="T370" s="65"/>
      <c r="U370" s="65"/>
      <c r="V370" s="65"/>
      <c r="W370" s="65"/>
      <c r="X370" s="65"/>
      <c r="Y370" s="65"/>
      <c r="Z370" s="65"/>
      <c r="AA370" s="65"/>
      <c r="AB370" s="65"/>
      <c r="AC370" s="65"/>
      <c r="AD370" s="65"/>
      <c r="AE370" s="65"/>
      <c r="AF370" s="65"/>
      <c r="AG370" s="65"/>
      <c r="AH370" s="65"/>
      <c r="AI370" s="65"/>
      <c r="AJ370" s="65"/>
      <c r="AK370" s="65"/>
      <c r="AL370" s="65"/>
      <c r="AM370" s="65"/>
      <c r="AN370" s="65"/>
      <c r="AO370" s="65"/>
      <c r="AP370" s="65"/>
      <c r="AQ370" s="65"/>
      <c r="AR370" s="65"/>
      <c r="AS370" s="65"/>
    </row>
    <row r="371" spans="1:45" ht="18.75">
      <c r="A371" s="65"/>
      <c r="B371" s="70"/>
      <c r="C371" s="70"/>
      <c r="D371" s="65"/>
      <c r="E371" s="65"/>
      <c r="F371" s="65"/>
      <c r="G371" s="65"/>
      <c r="H371" s="65"/>
      <c r="I371" s="65"/>
      <c r="J371" s="65"/>
      <c r="K371" s="65"/>
      <c r="L371" s="65"/>
      <c r="M371" s="65"/>
      <c r="N371" s="65"/>
      <c r="O371" s="65"/>
      <c r="P371" s="65"/>
      <c r="Q371" s="65"/>
      <c r="R371" s="65"/>
      <c r="S371" s="65"/>
      <c r="T371" s="65"/>
      <c r="U371" s="65"/>
      <c r="V371" s="65"/>
      <c r="W371" s="65"/>
      <c r="X371" s="65"/>
      <c r="Y371" s="65"/>
      <c r="Z371" s="65"/>
      <c r="AA371" s="65"/>
      <c r="AB371" s="65"/>
      <c r="AC371" s="65"/>
      <c r="AD371" s="65"/>
      <c r="AE371" s="65"/>
      <c r="AF371" s="65"/>
      <c r="AG371" s="65"/>
      <c r="AH371" s="65"/>
      <c r="AI371" s="65"/>
      <c r="AJ371" s="65"/>
      <c r="AK371" s="65"/>
      <c r="AL371" s="65"/>
      <c r="AM371" s="65"/>
      <c r="AN371" s="65"/>
      <c r="AO371" s="65"/>
      <c r="AP371" s="65"/>
      <c r="AQ371" s="65"/>
      <c r="AR371" s="65"/>
      <c r="AS371" s="65"/>
    </row>
    <row r="372" spans="1:45" ht="18.75">
      <c r="A372" s="65"/>
      <c r="B372" s="70"/>
      <c r="C372" s="70"/>
      <c r="D372" s="65"/>
      <c r="E372" s="65"/>
      <c r="F372" s="65"/>
      <c r="G372" s="65"/>
      <c r="H372" s="65"/>
      <c r="I372" s="65"/>
      <c r="J372" s="65"/>
      <c r="K372" s="65"/>
      <c r="L372" s="65"/>
      <c r="M372" s="65"/>
      <c r="N372" s="65"/>
      <c r="O372" s="65"/>
      <c r="P372" s="65"/>
      <c r="Q372" s="65"/>
      <c r="R372" s="65"/>
      <c r="S372" s="65"/>
      <c r="T372" s="65"/>
      <c r="U372" s="65"/>
      <c r="V372" s="65"/>
      <c r="W372" s="65"/>
      <c r="X372" s="65"/>
      <c r="Y372" s="65"/>
      <c r="Z372" s="65"/>
      <c r="AA372" s="65"/>
      <c r="AB372" s="65"/>
      <c r="AC372" s="65"/>
      <c r="AD372" s="65"/>
      <c r="AE372" s="65"/>
      <c r="AF372" s="65"/>
      <c r="AG372" s="65"/>
      <c r="AH372" s="65"/>
      <c r="AI372" s="65"/>
      <c r="AJ372" s="65"/>
      <c r="AK372" s="65"/>
      <c r="AL372" s="65"/>
      <c r="AM372" s="65"/>
      <c r="AN372" s="65"/>
      <c r="AO372" s="65"/>
      <c r="AP372" s="65"/>
      <c r="AQ372" s="65"/>
      <c r="AR372" s="65"/>
      <c r="AS372" s="65"/>
    </row>
    <row r="373" spans="1:45" ht="18.75">
      <c r="A373" s="65"/>
      <c r="B373" s="70"/>
      <c r="C373" s="70"/>
      <c r="D373" s="65"/>
      <c r="E373" s="65"/>
      <c r="F373" s="65"/>
      <c r="G373" s="65"/>
      <c r="H373" s="65"/>
      <c r="I373" s="65"/>
      <c r="J373" s="65"/>
      <c r="K373" s="65"/>
      <c r="L373" s="65"/>
      <c r="M373" s="65"/>
      <c r="N373" s="65"/>
      <c r="O373" s="65"/>
      <c r="P373" s="65"/>
      <c r="Q373" s="65"/>
      <c r="R373" s="65"/>
      <c r="S373" s="65"/>
      <c r="T373" s="65"/>
      <c r="U373" s="65"/>
      <c r="V373" s="65"/>
      <c r="W373" s="65"/>
      <c r="X373" s="65"/>
      <c r="Y373" s="65"/>
      <c r="Z373" s="65"/>
      <c r="AA373" s="65"/>
      <c r="AB373" s="65"/>
      <c r="AC373" s="65"/>
      <c r="AD373" s="65"/>
      <c r="AE373" s="65"/>
      <c r="AF373" s="65"/>
      <c r="AG373" s="65"/>
      <c r="AH373" s="65"/>
      <c r="AI373" s="65"/>
      <c r="AJ373" s="65"/>
      <c r="AK373" s="65"/>
      <c r="AL373" s="65"/>
      <c r="AM373" s="65"/>
      <c r="AN373" s="65"/>
      <c r="AO373" s="65"/>
      <c r="AP373" s="65"/>
      <c r="AQ373" s="65"/>
      <c r="AR373" s="65"/>
      <c r="AS373" s="65"/>
    </row>
    <row r="374" spans="1:45" ht="18.75">
      <c r="A374" s="65"/>
      <c r="B374" s="70"/>
      <c r="C374" s="70"/>
      <c r="D374" s="65"/>
      <c r="E374" s="65"/>
      <c r="F374" s="65"/>
      <c r="G374" s="65"/>
      <c r="H374" s="65"/>
      <c r="I374" s="65"/>
      <c r="J374" s="65"/>
      <c r="K374" s="65"/>
      <c r="L374" s="65"/>
      <c r="M374" s="65"/>
      <c r="N374" s="65"/>
      <c r="O374" s="65"/>
      <c r="P374" s="65"/>
      <c r="Q374" s="65"/>
      <c r="R374" s="65"/>
      <c r="S374" s="65"/>
      <c r="T374" s="65"/>
      <c r="U374" s="65"/>
      <c r="V374" s="65"/>
      <c r="W374" s="65"/>
      <c r="X374" s="65"/>
      <c r="Y374" s="65"/>
      <c r="Z374" s="65"/>
      <c r="AA374" s="65"/>
      <c r="AB374" s="65"/>
      <c r="AC374" s="65"/>
      <c r="AD374" s="65"/>
      <c r="AE374" s="65"/>
      <c r="AF374" s="65"/>
      <c r="AG374" s="65"/>
      <c r="AH374" s="65"/>
      <c r="AI374" s="65"/>
      <c r="AJ374" s="65"/>
      <c r="AK374" s="65"/>
      <c r="AL374" s="65"/>
      <c r="AM374" s="65"/>
      <c r="AN374" s="65"/>
      <c r="AO374" s="65"/>
      <c r="AP374" s="65"/>
      <c r="AQ374" s="65"/>
      <c r="AR374" s="65"/>
      <c r="AS374" s="65"/>
    </row>
    <row r="375" spans="1:45" ht="18.75">
      <c r="A375" s="65"/>
      <c r="B375" s="70"/>
      <c r="C375" s="70"/>
      <c r="D375" s="65"/>
      <c r="E375" s="65"/>
      <c r="F375" s="65"/>
      <c r="G375" s="65"/>
      <c r="H375" s="65"/>
      <c r="I375" s="65"/>
      <c r="J375" s="65"/>
      <c r="K375" s="65"/>
      <c r="L375" s="65"/>
      <c r="M375" s="65"/>
      <c r="N375" s="65"/>
      <c r="O375" s="65"/>
      <c r="P375" s="65"/>
      <c r="Q375" s="65"/>
      <c r="R375" s="65"/>
      <c r="S375" s="65"/>
      <c r="T375" s="65"/>
      <c r="U375" s="65"/>
      <c r="V375" s="65"/>
      <c r="W375" s="65"/>
      <c r="X375" s="65"/>
      <c r="Y375" s="65"/>
      <c r="Z375" s="65"/>
      <c r="AA375" s="65"/>
      <c r="AB375" s="65"/>
      <c r="AC375" s="65"/>
      <c r="AD375" s="65"/>
      <c r="AE375" s="65"/>
      <c r="AF375" s="65"/>
      <c r="AG375" s="65"/>
      <c r="AH375" s="65"/>
      <c r="AI375" s="65"/>
      <c r="AJ375" s="65"/>
      <c r="AK375" s="65"/>
      <c r="AL375" s="65"/>
      <c r="AM375" s="65"/>
      <c r="AN375" s="65"/>
      <c r="AO375" s="65"/>
      <c r="AP375" s="65"/>
      <c r="AQ375" s="65"/>
      <c r="AR375" s="65"/>
      <c r="AS375" s="65"/>
    </row>
    <row r="376" spans="1:45" ht="18.75">
      <c r="A376" s="65"/>
      <c r="B376" s="70"/>
      <c r="C376" s="70"/>
      <c r="D376" s="65"/>
      <c r="E376" s="65"/>
      <c r="F376" s="65"/>
      <c r="G376" s="65"/>
      <c r="H376" s="65"/>
      <c r="I376" s="65"/>
      <c r="J376" s="65"/>
      <c r="K376" s="65"/>
      <c r="L376" s="65"/>
      <c r="M376" s="65"/>
      <c r="N376" s="65"/>
      <c r="O376" s="65"/>
      <c r="P376" s="65"/>
      <c r="Q376" s="65"/>
      <c r="R376" s="65"/>
      <c r="S376" s="65"/>
      <c r="T376" s="65"/>
      <c r="U376" s="65"/>
      <c r="V376" s="65"/>
      <c r="W376" s="65"/>
      <c r="X376" s="65"/>
      <c r="Y376" s="65"/>
      <c r="Z376" s="65"/>
      <c r="AA376" s="65"/>
      <c r="AB376" s="65"/>
      <c r="AC376" s="65"/>
      <c r="AD376" s="65"/>
      <c r="AE376" s="65"/>
      <c r="AF376" s="65"/>
      <c r="AG376" s="65"/>
      <c r="AH376" s="65"/>
      <c r="AI376" s="65"/>
      <c r="AJ376" s="65"/>
      <c r="AK376" s="65"/>
      <c r="AL376" s="65"/>
      <c r="AM376" s="65"/>
      <c r="AN376" s="65"/>
      <c r="AO376" s="65"/>
      <c r="AP376" s="65"/>
      <c r="AQ376" s="65"/>
      <c r="AR376" s="65"/>
      <c r="AS376" s="65"/>
    </row>
    <row r="377" spans="1:45" ht="18.75">
      <c r="A377" s="65"/>
      <c r="B377" s="70"/>
      <c r="C377" s="70"/>
      <c r="D377" s="65"/>
      <c r="E377" s="65"/>
      <c r="F377" s="65"/>
      <c r="G377" s="65"/>
      <c r="H377" s="65"/>
      <c r="I377" s="65"/>
      <c r="J377" s="65"/>
      <c r="K377" s="65"/>
      <c r="L377" s="65"/>
      <c r="M377" s="65"/>
      <c r="N377" s="65"/>
      <c r="O377" s="65"/>
      <c r="P377" s="65"/>
      <c r="Q377" s="65"/>
      <c r="R377" s="65"/>
      <c r="S377" s="65"/>
      <c r="T377" s="65"/>
      <c r="U377" s="65"/>
      <c r="V377" s="65"/>
      <c r="W377" s="65"/>
      <c r="X377" s="65"/>
      <c r="Y377" s="65"/>
      <c r="Z377" s="65"/>
      <c r="AA377" s="65"/>
      <c r="AB377" s="65"/>
      <c r="AC377" s="65"/>
      <c r="AD377" s="65"/>
      <c r="AE377" s="65"/>
      <c r="AF377" s="65"/>
      <c r="AG377" s="65"/>
      <c r="AH377" s="65"/>
      <c r="AI377" s="65"/>
      <c r="AJ377" s="65"/>
      <c r="AK377" s="65"/>
      <c r="AL377" s="65"/>
      <c r="AM377" s="65"/>
      <c r="AN377" s="65"/>
      <c r="AO377" s="65"/>
      <c r="AP377" s="65"/>
      <c r="AQ377" s="65"/>
      <c r="AR377" s="65"/>
      <c r="AS377" s="65"/>
    </row>
    <row r="378" spans="1:45" ht="18.75">
      <c r="A378" s="65"/>
      <c r="B378" s="70"/>
      <c r="C378" s="70"/>
      <c r="D378" s="65"/>
      <c r="E378" s="65"/>
      <c r="F378" s="65"/>
      <c r="G378" s="65"/>
      <c r="H378" s="65"/>
      <c r="I378" s="65"/>
      <c r="J378" s="65"/>
      <c r="K378" s="65"/>
      <c r="L378" s="65"/>
      <c r="M378" s="65"/>
      <c r="N378" s="65"/>
      <c r="O378" s="65"/>
      <c r="P378" s="65"/>
      <c r="Q378" s="65"/>
      <c r="R378" s="65"/>
      <c r="S378" s="65"/>
      <c r="T378" s="65"/>
      <c r="U378" s="65"/>
      <c r="V378" s="65"/>
      <c r="W378" s="65"/>
      <c r="X378" s="65"/>
      <c r="Y378" s="65"/>
      <c r="Z378" s="65"/>
      <c r="AA378" s="65"/>
      <c r="AB378" s="65"/>
      <c r="AC378" s="65"/>
      <c r="AD378" s="65"/>
      <c r="AE378" s="65"/>
      <c r="AF378" s="65"/>
      <c r="AG378" s="65"/>
      <c r="AH378" s="65"/>
      <c r="AI378" s="65"/>
      <c r="AJ378" s="65"/>
      <c r="AK378" s="65"/>
      <c r="AL378" s="65"/>
      <c r="AM378" s="65"/>
      <c r="AN378" s="65"/>
      <c r="AO378" s="65"/>
      <c r="AP378" s="65"/>
      <c r="AQ378" s="65"/>
      <c r="AR378" s="65"/>
      <c r="AS378" s="65"/>
    </row>
    <row r="379" spans="1:45" ht="18.75">
      <c r="A379" s="65"/>
      <c r="B379" s="70"/>
      <c r="C379" s="70"/>
      <c r="D379" s="65"/>
      <c r="E379" s="65"/>
      <c r="F379" s="65"/>
      <c r="G379" s="65"/>
      <c r="H379" s="65"/>
      <c r="I379" s="65"/>
      <c r="J379" s="65"/>
      <c r="K379" s="65"/>
      <c r="L379" s="65"/>
      <c r="M379" s="65"/>
      <c r="N379" s="65"/>
      <c r="O379" s="65"/>
      <c r="P379" s="65"/>
      <c r="Q379" s="65"/>
      <c r="R379" s="65"/>
      <c r="S379" s="65"/>
      <c r="T379" s="65"/>
      <c r="U379" s="65"/>
      <c r="V379" s="65"/>
      <c r="W379" s="65"/>
      <c r="X379" s="65"/>
      <c r="Y379" s="65"/>
      <c r="Z379" s="65"/>
      <c r="AA379" s="65"/>
      <c r="AB379" s="65"/>
      <c r="AC379" s="65"/>
      <c r="AD379" s="65"/>
      <c r="AE379" s="65"/>
      <c r="AF379" s="65"/>
      <c r="AG379" s="65"/>
      <c r="AH379" s="65"/>
      <c r="AI379" s="65"/>
      <c r="AJ379" s="65"/>
      <c r="AK379" s="65"/>
      <c r="AL379" s="65"/>
      <c r="AM379" s="65"/>
      <c r="AN379" s="65"/>
      <c r="AO379" s="65"/>
      <c r="AP379" s="65"/>
      <c r="AQ379" s="65"/>
      <c r="AR379" s="65"/>
      <c r="AS379" s="65"/>
    </row>
    <row r="380" spans="1:45" ht="18.75">
      <c r="A380" s="65"/>
      <c r="B380" s="70"/>
      <c r="C380" s="70"/>
      <c r="D380" s="65"/>
      <c r="E380" s="65"/>
      <c r="F380" s="65"/>
      <c r="G380" s="65"/>
      <c r="H380" s="65"/>
      <c r="I380" s="65"/>
      <c r="J380" s="65"/>
      <c r="K380" s="65"/>
      <c r="L380" s="65"/>
      <c r="M380" s="65"/>
      <c r="N380" s="65"/>
      <c r="O380" s="65"/>
      <c r="P380" s="65"/>
      <c r="Q380" s="65"/>
      <c r="R380" s="65"/>
      <c r="S380" s="65"/>
      <c r="T380" s="65"/>
      <c r="U380" s="65"/>
      <c r="V380" s="65"/>
      <c r="W380" s="65"/>
      <c r="X380" s="65"/>
      <c r="Y380" s="65"/>
      <c r="Z380" s="65"/>
      <c r="AA380" s="65"/>
      <c r="AB380" s="65"/>
      <c r="AC380" s="65"/>
      <c r="AD380" s="65"/>
      <c r="AE380" s="65"/>
      <c r="AF380" s="65"/>
      <c r="AG380" s="65"/>
      <c r="AH380" s="65"/>
      <c r="AI380" s="65"/>
      <c r="AJ380" s="65"/>
      <c r="AK380" s="65"/>
      <c r="AL380" s="65"/>
      <c r="AM380" s="65"/>
      <c r="AN380" s="65"/>
      <c r="AO380" s="65"/>
      <c r="AP380" s="65"/>
      <c r="AQ380" s="65"/>
      <c r="AR380" s="65"/>
      <c r="AS380" s="65"/>
    </row>
    <row r="381" spans="1:45" ht="18.75">
      <c r="A381" s="65"/>
      <c r="B381" s="70"/>
      <c r="C381" s="70"/>
      <c r="D381" s="65"/>
      <c r="E381" s="65"/>
      <c r="F381" s="65"/>
      <c r="G381" s="65"/>
      <c r="H381" s="65"/>
      <c r="I381" s="65"/>
      <c r="J381" s="65"/>
      <c r="K381" s="65"/>
      <c r="L381" s="65"/>
      <c r="M381" s="65"/>
      <c r="N381" s="65"/>
      <c r="O381" s="65"/>
      <c r="P381" s="65"/>
      <c r="Q381" s="65"/>
      <c r="R381" s="65"/>
      <c r="S381" s="65"/>
      <c r="T381" s="65"/>
      <c r="U381" s="65"/>
      <c r="V381" s="65"/>
      <c r="W381" s="65"/>
      <c r="X381" s="65"/>
      <c r="Y381" s="65"/>
      <c r="Z381" s="65"/>
      <c r="AA381" s="65"/>
      <c r="AB381" s="65"/>
      <c r="AC381" s="65"/>
      <c r="AD381" s="65"/>
      <c r="AE381" s="65"/>
      <c r="AF381" s="65"/>
      <c r="AG381" s="65"/>
      <c r="AH381" s="65"/>
      <c r="AI381" s="65"/>
      <c r="AJ381" s="65"/>
      <c r="AK381" s="65"/>
      <c r="AL381" s="65"/>
      <c r="AM381" s="65"/>
      <c r="AN381" s="65"/>
      <c r="AO381" s="65"/>
      <c r="AP381" s="65"/>
      <c r="AQ381" s="65"/>
      <c r="AR381" s="65"/>
      <c r="AS381" s="65"/>
    </row>
    <row r="382" spans="1:45" ht="18.75">
      <c r="A382" s="65"/>
      <c r="B382" s="70"/>
      <c r="C382" s="70"/>
      <c r="D382" s="65"/>
      <c r="E382" s="65"/>
      <c r="F382" s="65"/>
      <c r="G382" s="65"/>
      <c r="H382" s="65"/>
      <c r="I382" s="65"/>
      <c r="J382" s="65"/>
      <c r="K382" s="65"/>
      <c r="L382" s="65"/>
      <c r="M382" s="65"/>
      <c r="N382" s="65"/>
      <c r="O382" s="65"/>
      <c r="P382" s="65"/>
      <c r="Q382" s="65"/>
      <c r="R382" s="65"/>
      <c r="S382" s="65"/>
      <c r="T382" s="65"/>
      <c r="U382" s="65"/>
      <c r="V382" s="65"/>
      <c r="W382" s="65"/>
      <c r="X382" s="65"/>
      <c r="Y382" s="65"/>
      <c r="Z382" s="65"/>
      <c r="AA382" s="65"/>
      <c r="AB382" s="65"/>
      <c r="AC382" s="65"/>
      <c r="AD382" s="65"/>
      <c r="AE382" s="65"/>
      <c r="AF382" s="65"/>
      <c r="AG382" s="65"/>
      <c r="AH382" s="65"/>
      <c r="AI382" s="65"/>
      <c r="AJ382" s="65"/>
      <c r="AK382" s="65"/>
      <c r="AL382" s="65"/>
      <c r="AM382" s="65"/>
      <c r="AN382" s="65"/>
      <c r="AO382" s="65"/>
      <c r="AP382" s="65"/>
      <c r="AQ382" s="65"/>
      <c r="AR382" s="65"/>
      <c r="AS382" s="65"/>
    </row>
    <row r="383" spans="1:45" ht="18.75">
      <c r="A383" s="65"/>
      <c r="B383" s="70"/>
      <c r="C383" s="70"/>
      <c r="D383" s="65"/>
      <c r="E383" s="65"/>
      <c r="F383" s="65"/>
      <c r="G383" s="65"/>
      <c r="H383" s="65"/>
      <c r="I383" s="65"/>
      <c r="J383" s="65"/>
      <c r="K383" s="65"/>
      <c r="L383" s="65"/>
      <c r="M383" s="65"/>
      <c r="N383" s="65"/>
      <c r="O383" s="65"/>
      <c r="P383" s="65"/>
      <c r="Q383" s="65"/>
      <c r="R383" s="65"/>
      <c r="S383" s="65"/>
      <c r="T383" s="65"/>
      <c r="U383" s="65"/>
      <c r="V383" s="65"/>
      <c r="W383" s="65"/>
      <c r="X383" s="65"/>
      <c r="Y383" s="65"/>
      <c r="Z383" s="65"/>
      <c r="AA383" s="65"/>
      <c r="AB383" s="65"/>
      <c r="AC383" s="65"/>
      <c r="AD383" s="65"/>
      <c r="AE383" s="65"/>
      <c r="AF383" s="65"/>
      <c r="AG383" s="65"/>
      <c r="AH383" s="65"/>
      <c r="AI383" s="65"/>
      <c r="AJ383" s="65"/>
      <c r="AK383" s="65"/>
      <c r="AL383" s="65"/>
      <c r="AM383" s="65"/>
      <c r="AN383" s="65"/>
      <c r="AO383" s="65"/>
      <c r="AP383" s="65"/>
      <c r="AQ383" s="65"/>
      <c r="AR383" s="65"/>
      <c r="AS383" s="65"/>
    </row>
    <row r="384" spans="1:45" ht="18.75">
      <c r="A384" s="65"/>
      <c r="B384" s="70"/>
      <c r="C384" s="70"/>
      <c r="D384" s="65"/>
      <c r="E384" s="65"/>
      <c r="F384" s="65"/>
      <c r="G384" s="65"/>
      <c r="H384" s="65"/>
      <c r="I384" s="65"/>
      <c r="J384" s="65"/>
      <c r="K384" s="65"/>
      <c r="L384" s="65"/>
      <c r="M384" s="65"/>
      <c r="N384" s="65"/>
      <c r="O384" s="65"/>
      <c r="P384" s="65"/>
      <c r="Q384" s="65"/>
      <c r="R384" s="65"/>
      <c r="S384" s="65"/>
      <c r="T384" s="65"/>
      <c r="U384" s="65"/>
      <c r="V384" s="65"/>
      <c r="W384" s="65"/>
      <c r="X384" s="65"/>
      <c r="Y384" s="65"/>
      <c r="Z384" s="65"/>
      <c r="AA384" s="65"/>
      <c r="AB384" s="65"/>
      <c r="AC384" s="65"/>
      <c r="AD384" s="65"/>
      <c r="AE384" s="65"/>
      <c r="AF384" s="65"/>
      <c r="AG384" s="65"/>
      <c r="AH384" s="65"/>
      <c r="AI384" s="65"/>
      <c r="AJ384" s="65"/>
      <c r="AK384" s="65"/>
      <c r="AL384" s="65"/>
      <c r="AM384" s="65"/>
      <c r="AN384" s="65"/>
      <c r="AO384" s="65"/>
      <c r="AP384" s="65"/>
      <c r="AQ384" s="65"/>
      <c r="AR384" s="65"/>
      <c r="AS384" s="65"/>
    </row>
    <row r="385" spans="1:45" ht="18.75">
      <c r="A385" s="65"/>
      <c r="B385" s="70"/>
      <c r="C385" s="70"/>
      <c r="D385" s="65"/>
      <c r="E385" s="65"/>
      <c r="F385" s="65"/>
      <c r="G385" s="65"/>
      <c r="H385" s="65"/>
      <c r="I385" s="65"/>
      <c r="J385" s="65"/>
      <c r="K385" s="65"/>
      <c r="L385" s="65"/>
      <c r="M385" s="65"/>
      <c r="N385" s="65"/>
      <c r="O385" s="65"/>
      <c r="P385" s="65"/>
      <c r="Q385" s="65"/>
      <c r="R385" s="65"/>
      <c r="S385" s="65"/>
      <c r="T385" s="65"/>
      <c r="U385" s="65"/>
      <c r="V385" s="65"/>
      <c r="W385" s="65"/>
      <c r="X385" s="65"/>
      <c r="Y385" s="65"/>
      <c r="Z385" s="65"/>
      <c r="AA385" s="65"/>
      <c r="AB385" s="65"/>
      <c r="AC385" s="65"/>
      <c r="AD385" s="65"/>
      <c r="AE385" s="65"/>
      <c r="AF385" s="65"/>
      <c r="AG385" s="65"/>
      <c r="AH385" s="65"/>
      <c r="AI385" s="65"/>
      <c r="AJ385" s="65"/>
      <c r="AK385" s="65"/>
      <c r="AL385" s="65"/>
      <c r="AM385" s="65"/>
      <c r="AN385" s="65"/>
      <c r="AO385" s="65"/>
      <c r="AP385" s="65"/>
      <c r="AQ385" s="65"/>
      <c r="AR385" s="65"/>
      <c r="AS385" s="65"/>
    </row>
    <row r="386" spans="1:45" ht="18.75">
      <c r="A386" s="65"/>
      <c r="B386" s="70"/>
      <c r="C386" s="70"/>
      <c r="D386" s="65"/>
      <c r="E386" s="65"/>
      <c r="F386" s="65"/>
      <c r="G386" s="65"/>
      <c r="H386" s="65"/>
      <c r="I386" s="65"/>
      <c r="J386" s="65"/>
      <c r="K386" s="65"/>
      <c r="L386" s="65"/>
      <c r="M386" s="65"/>
      <c r="N386" s="65"/>
      <c r="O386" s="65"/>
      <c r="P386" s="65"/>
      <c r="Q386" s="65"/>
      <c r="R386" s="65"/>
      <c r="S386" s="65"/>
      <c r="T386" s="65"/>
      <c r="U386" s="65"/>
      <c r="V386" s="65"/>
      <c r="W386" s="65"/>
      <c r="X386" s="65"/>
      <c r="Y386" s="65"/>
      <c r="Z386" s="65"/>
      <c r="AA386" s="65"/>
      <c r="AB386" s="65"/>
      <c r="AC386" s="65"/>
      <c r="AD386" s="65"/>
      <c r="AE386" s="65"/>
      <c r="AF386" s="65"/>
      <c r="AG386" s="65"/>
      <c r="AH386" s="65"/>
      <c r="AI386" s="65"/>
      <c r="AJ386" s="65"/>
      <c r="AK386" s="65"/>
      <c r="AL386" s="65"/>
      <c r="AM386" s="65"/>
      <c r="AN386" s="65"/>
      <c r="AO386" s="65"/>
      <c r="AP386" s="65"/>
      <c r="AQ386" s="65"/>
      <c r="AR386" s="65"/>
      <c r="AS386" s="65"/>
    </row>
    <row r="387" spans="1:45" ht="18.75">
      <c r="A387" s="65"/>
      <c r="B387" s="70"/>
      <c r="C387" s="70"/>
      <c r="D387" s="65"/>
      <c r="E387" s="65"/>
      <c r="F387" s="65"/>
      <c r="G387" s="65"/>
      <c r="H387" s="65"/>
      <c r="I387" s="65"/>
      <c r="J387" s="65"/>
      <c r="K387" s="65"/>
      <c r="L387" s="65"/>
      <c r="M387" s="65"/>
      <c r="N387" s="65"/>
      <c r="O387" s="65"/>
      <c r="P387" s="65"/>
      <c r="Q387" s="65"/>
      <c r="R387" s="65"/>
      <c r="S387" s="65"/>
      <c r="T387" s="65"/>
      <c r="U387" s="65"/>
      <c r="V387" s="65"/>
      <c r="W387" s="65"/>
      <c r="X387" s="65"/>
      <c r="Y387" s="65"/>
      <c r="Z387" s="65"/>
      <c r="AA387" s="65"/>
      <c r="AB387" s="65"/>
      <c r="AC387" s="65"/>
      <c r="AD387" s="65"/>
      <c r="AE387" s="65"/>
      <c r="AF387" s="65"/>
      <c r="AG387" s="65"/>
      <c r="AH387" s="65"/>
      <c r="AI387" s="65"/>
      <c r="AJ387" s="65"/>
      <c r="AK387" s="65"/>
      <c r="AL387" s="65"/>
      <c r="AM387" s="65"/>
      <c r="AN387" s="65"/>
      <c r="AO387" s="65"/>
      <c r="AP387" s="65"/>
      <c r="AQ387" s="65"/>
      <c r="AR387" s="65"/>
      <c r="AS387" s="65"/>
    </row>
    <row r="388" spans="1:45" ht="18.75">
      <c r="A388" s="65"/>
      <c r="B388" s="70"/>
      <c r="C388" s="70"/>
      <c r="D388" s="65"/>
      <c r="E388" s="65"/>
      <c r="F388" s="65"/>
      <c r="G388" s="65"/>
      <c r="H388" s="65"/>
      <c r="I388" s="65"/>
      <c r="J388" s="65"/>
      <c r="K388" s="65"/>
      <c r="L388" s="65"/>
      <c r="M388" s="65"/>
      <c r="N388" s="65"/>
      <c r="O388" s="65"/>
      <c r="P388" s="65"/>
      <c r="Q388" s="65"/>
      <c r="R388" s="65"/>
      <c r="S388" s="65"/>
      <c r="T388" s="65"/>
      <c r="U388" s="65"/>
      <c r="V388" s="65"/>
      <c r="W388" s="65"/>
      <c r="X388" s="65"/>
      <c r="Y388" s="65"/>
      <c r="Z388" s="65"/>
      <c r="AA388" s="65"/>
      <c r="AB388" s="65"/>
      <c r="AC388" s="65"/>
      <c r="AD388" s="65"/>
      <c r="AE388" s="65"/>
      <c r="AF388" s="65"/>
      <c r="AG388" s="65"/>
      <c r="AH388" s="65"/>
      <c r="AI388" s="65"/>
      <c r="AJ388" s="65"/>
      <c r="AK388" s="65"/>
      <c r="AL388" s="65"/>
      <c r="AM388" s="65"/>
      <c r="AN388" s="65"/>
      <c r="AO388" s="65"/>
      <c r="AP388" s="65"/>
      <c r="AQ388" s="65"/>
      <c r="AR388" s="65"/>
      <c r="AS388" s="65"/>
    </row>
    <row r="389" spans="1:45" ht="18.75">
      <c r="A389" s="65"/>
      <c r="B389" s="70"/>
      <c r="C389" s="70"/>
      <c r="D389" s="65"/>
      <c r="E389" s="65"/>
      <c r="F389" s="65"/>
      <c r="G389" s="65"/>
      <c r="H389" s="65"/>
      <c r="I389" s="65"/>
      <c r="J389" s="65"/>
      <c r="K389" s="65"/>
      <c r="L389" s="65"/>
      <c r="M389" s="65"/>
      <c r="N389" s="65"/>
      <c r="O389" s="65"/>
      <c r="P389" s="65"/>
      <c r="Q389" s="65"/>
      <c r="R389" s="65"/>
      <c r="S389" s="65"/>
      <c r="T389" s="65"/>
      <c r="U389" s="65"/>
      <c r="V389" s="65"/>
      <c r="W389" s="65"/>
      <c r="X389" s="65"/>
      <c r="Y389" s="65"/>
      <c r="Z389" s="65"/>
      <c r="AA389" s="65"/>
      <c r="AB389" s="65"/>
      <c r="AC389" s="65"/>
      <c r="AD389" s="65"/>
      <c r="AE389" s="65"/>
      <c r="AF389" s="65"/>
      <c r="AG389" s="65"/>
      <c r="AH389" s="65"/>
      <c r="AI389" s="65"/>
      <c r="AJ389" s="65"/>
      <c r="AK389" s="65"/>
      <c r="AL389" s="65"/>
      <c r="AM389" s="65"/>
      <c r="AN389" s="65"/>
      <c r="AO389" s="65"/>
      <c r="AP389" s="65"/>
      <c r="AQ389" s="65"/>
      <c r="AR389" s="65"/>
      <c r="AS389" s="65"/>
    </row>
    <row r="390" spans="1:45" ht="18.75">
      <c r="A390" s="65"/>
      <c r="B390" s="70"/>
      <c r="C390" s="70"/>
      <c r="D390" s="65"/>
      <c r="E390" s="65"/>
      <c r="F390" s="65"/>
      <c r="G390" s="65"/>
      <c r="H390" s="65"/>
      <c r="I390" s="65"/>
      <c r="J390" s="65"/>
      <c r="K390" s="65"/>
      <c r="L390" s="65"/>
      <c r="M390" s="65"/>
      <c r="N390" s="65"/>
      <c r="O390" s="65"/>
      <c r="P390" s="65"/>
      <c r="Q390" s="65"/>
      <c r="R390" s="65"/>
      <c r="S390" s="65"/>
      <c r="T390" s="65"/>
      <c r="U390" s="65"/>
      <c r="V390" s="65"/>
      <c r="W390" s="65"/>
      <c r="X390" s="65"/>
      <c r="Y390" s="65"/>
      <c r="Z390" s="65"/>
      <c r="AA390" s="65"/>
      <c r="AB390" s="65"/>
      <c r="AC390" s="65"/>
      <c r="AD390" s="65"/>
      <c r="AE390" s="65"/>
      <c r="AF390" s="65"/>
      <c r="AG390" s="65"/>
      <c r="AH390" s="65"/>
      <c r="AI390" s="65"/>
      <c r="AJ390" s="65"/>
      <c r="AK390" s="65"/>
      <c r="AL390" s="65"/>
      <c r="AM390" s="65"/>
      <c r="AN390" s="65"/>
      <c r="AO390" s="65"/>
      <c r="AP390" s="65"/>
      <c r="AQ390" s="65"/>
      <c r="AR390" s="65"/>
      <c r="AS390" s="65"/>
    </row>
    <row r="391" spans="1:45" ht="18.75">
      <c r="A391" s="65"/>
      <c r="B391" s="70"/>
      <c r="C391" s="70"/>
      <c r="D391" s="65"/>
      <c r="E391" s="65"/>
      <c r="F391" s="65"/>
      <c r="G391" s="65"/>
      <c r="H391" s="65"/>
      <c r="I391" s="65"/>
      <c r="J391" s="65"/>
      <c r="K391" s="65"/>
      <c r="L391" s="65"/>
      <c r="M391" s="65"/>
      <c r="N391" s="65"/>
      <c r="O391" s="65"/>
      <c r="P391" s="65"/>
      <c r="Q391" s="65"/>
      <c r="R391" s="65"/>
      <c r="S391" s="65"/>
      <c r="T391" s="65"/>
      <c r="U391" s="65"/>
      <c r="V391" s="65"/>
      <c r="W391" s="65"/>
      <c r="X391" s="65"/>
      <c r="Y391" s="65"/>
      <c r="Z391" s="65"/>
      <c r="AA391" s="65"/>
      <c r="AB391" s="65"/>
      <c r="AC391" s="65"/>
      <c r="AD391" s="65"/>
      <c r="AE391" s="65"/>
      <c r="AF391" s="65"/>
      <c r="AG391" s="65"/>
      <c r="AH391" s="65"/>
      <c r="AI391" s="65"/>
      <c r="AJ391" s="65"/>
      <c r="AK391" s="65"/>
      <c r="AL391" s="65"/>
      <c r="AM391" s="65"/>
      <c r="AN391" s="65"/>
      <c r="AO391" s="65"/>
      <c r="AP391" s="65"/>
      <c r="AQ391" s="65"/>
      <c r="AR391" s="65"/>
      <c r="AS391" s="65"/>
    </row>
    <row r="392" spans="1:45" ht="18.75">
      <c r="A392" s="65"/>
      <c r="B392" s="70"/>
      <c r="C392" s="70"/>
      <c r="D392" s="65"/>
      <c r="E392" s="65"/>
      <c r="F392" s="65"/>
      <c r="G392" s="65"/>
      <c r="H392" s="65"/>
      <c r="I392" s="65"/>
      <c r="J392" s="65"/>
      <c r="K392" s="65"/>
      <c r="L392" s="65"/>
      <c r="M392" s="65"/>
      <c r="N392" s="65"/>
      <c r="O392" s="65"/>
      <c r="P392" s="65"/>
      <c r="Q392" s="65"/>
      <c r="R392" s="65"/>
      <c r="S392" s="65"/>
      <c r="T392" s="65"/>
      <c r="U392" s="65"/>
      <c r="V392" s="65"/>
      <c r="W392" s="65"/>
      <c r="X392" s="65"/>
      <c r="Y392" s="65"/>
      <c r="Z392" s="65"/>
      <c r="AA392" s="65"/>
      <c r="AB392" s="65"/>
      <c r="AC392" s="65"/>
      <c r="AD392" s="65"/>
      <c r="AE392" s="65"/>
      <c r="AF392" s="65"/>
      <c r="AG392" s="65"/>
      <c r="AH392" s="65"/>
      <c r="AI392" s="65"/>
      <c r="AJ392" s="65"/>
      <c r="AK392" s="65"/>
      <c r="AL392" s="65"/>
      <c r="AM392" s="65"/>
      <c r="AN392" s="65"/>
      <c r="AO392" s="65"/>
      <c r="AP392" s="65"/>
      <c r="AQ392" s="65"/>
      <c r="AR392" s="65"/>
      <c r="AS392" s="65"/>
    </row>
    <row r="393" spans="1:45" ht="18.75">
      <c r="A393" s="65"/>
      <c r="B393" s="70"/>
      <c r="C393" s="70"/>
      <c r="D393" s="65"/>
      <c r="E393" s="65"/>
      <c r="F393" s="65"/>
      <c r="G393" s="65"/>
      <c r="H393" s="65"/>
      <c r="I393" s="65"/>
      <c r="J393" s="65"/>
      <c r="K393" s="65"/>
      <c r="L393" s="65"/>
      <c r="M393" s="65"/>
      <c r="N393" s="65"/>
      <c r="O393" s="65"/>
      <c r="P393" s="65"/>
      <c r="Q393" s="65"/>
      <c r="R393" s="65"/>
      <c r="S393" s="65"/>
      <c r="T393" s="65"/>
      <c r="U393" s="65"/>
      <c r="V393" s="65"/>
      <c r="W393" s="65"/>
      <c r="X393" s="65"/>
      <c r="Y393" s="65"/>
      <c r="Z393" s="65"/>
      <c r="AA393" s="65"/>
      <c r="AB393" s="65"/>
      <c r="AC393" s="65"/>
      <c r="AD393" s="65"/>
      <c r="AE393" s="65"/>
      <c r="AF393" s="65"/>
      <c r="AG393" s="65"/>
      <c r="AH393" s="65"/>
      <c r="AI393" s="65"/>
      <c r="AJ393" s="65"/>
      <c r="AK393" s="65"/>
      <c r="AL393" s="65"/>
      <c r="AM393" s="65"/>
      <c r="AN393" s="65"/>
      <c r="AO393" s="65"/>
      <c r="AP393" s="65"/>
      <c r="AQ393" s="65"/>
      <c r="AR393" s="65"/>
      <c r="AS393" s="65"/>
    </row>
    <row r="394" spans="1:45" ht="18.75">
      <c r="A394" s="65"/>
      <c r="B394" s="70"/>
      <c r="C394" s="70"/>
      <c r="D394" s="65"/>
      <c r="E394" s="65"/>
      <c r="F394" s="65"/>
      <c r="G394" s="65"/>
      <c r="H394" s="65"/>
      <c r="I394" s="65"/>
      <c r="J394" s="65"/>
      <c r="K394" s="65"/>
      <c r="L394" s="65"/>
      <c r="M394" s="65"/>
      <c r="N394" s="65"/>
      <c r="O394" s="65"/>
      <c r="P394" s="65"/>
      <c r="Q394" s="65"/>
      <c r="R394" s="65"/>
      <c r="S394" s="65"/>
      <c r="T394" s="65"/>
      <c r="U394" s="65"/>
      <c r="V394" s="65"/>
      <c r="W394" s="65"/>
      <c r="X394" s="65"/>
      <c r="Y394" s="65"/>
      <c r="Z394" s="65"/>
      <c r="AA394" s="65"/>
      <c r="AB394" s="65"/>
      <c r="AC394" s="65"/>
      <c r="AD394" s="65"/>
      <c r="AE394" s="65"/>
      <c r="AF394" s="65"/>
      <c r="AG394" s="65"/>
      <c r="AH394" s="65"/>
      <c r="AI394" s="65"/>
      <c r="AJ394" s="65"/>
      <c r="AK394" s="65"/>
      <c r="AL394" s="65"/>
      <c r="AM394" s="65"/>
      <c r="AN394" s="65"/>
      <c r="AO394" s="65"/>
      <c r="AP394" s="65"/>
      <c r="AQ394" s="65"/>
      <c r="AR394" s="65"/>
      <c r="AS394" s="65"/>
    </row>
    <row r="395" spans="1:45" ht="18.75">
      <c r="A395" s="65"/>
      <c r="B395" s="70"/>
      <c r="C395" s="70"/>
      <c r="D395" s="65"/>
      <c r="E395" s="65"/>
      <c r="F395" s="65"/>
      <c r="G395" s="65"/>
      <c r="H395" s="65"/>
      <c r="I395" s="65"/>
      <c r="J395" s="65"/>
      <c r="K395" s="65"/>
      <c r="L395" s="65"/>
      <c r="M395" s="65"/>
      <c r="N395" s="65"/>
      <c r="O395" s="65"/>
      <c r="P395" s="65"/>
      <c r="Q395" s="65"/>
      <c r="R395" s="65"/>
      <c r="S395" s="65"/>
      <c r="T395" s="65"/>
      <c r="U395" s="65"/>
      <c r="V395" s="65"/>
      <c r="W395" s="65"/>
      <c r="X395" s="65"/>
      <c r="Y395" s="65"/>
      <c r="Z395" s="65"/>
      <c r="AA395" s="65"/>
      <c r="AB395" s="65"/>
      <c r="AC395" s="65"/>
      <c r="AD395" s="65"/>
      <c r="AE395" s="65"/>
      <c r="AF395" s="65"/>
      <c r="AG395" s="65"/>
      <c r="AH395" s="65"/>
      <c r="AI395" s="65"/>
      <c r="AJ395" s="65"/>
      <c r="AK395" s="65"/>
      <c r="AL395" s="65"/>
      <c r="AM395" s="65"/>
      <c r="AN395" s="65"/>
      <c r="AO395" s="65"/>
      <c r="AP395" s="65"/>
      <c r="AQ395" s="65"/>
      <c r="AR395" s="65"/>
      <c r="AS395" s="65"/>
    </row>
    <row r="396" spans="1:45" ht="18.75">
      <c r="A396" s="65"/>
      <c r="B396" s="70"/>
      <c r="C396" s="70"/>
      <c r="D396" s="65"/>
      <c r="E396" s="65"/>
      <c r="F396" s="65"/>
      <c r="G396" s="65"/>
      <c r="H396" s="65"/>
      <c r="I396" s="65"/>
      <c r="J396" s="65"/>
      <c r="K396" s="65"/>
      <c r="L396" s="65"/>
      <c r="M396" s="65"/>
      <c r="N396" s="65"/>
      <c r="O396" s="65"/>
      <c r="P396" s="65"/>
      <c r="Q396" s="65"/>
      <c r="R396" s="65"/>
      <c r="S396" s="65"/>
      <c r="T396" s="65"/>
      <c r="U396" s="65"/>
      <c r="V396" s="65"/>
      <c r="W396" s="65"/>
      <c r="X396" s="65"/>
      <c r="Y396" s="65"/>
      <c r="Z396" s="65"/>
      <c r="AA396" s="65"/>
      <c r="AB396" s="65"/>
      <c r="AC396" s="65"/>
      <c r="AD396" s="65"/>
      <c r="AE396" s="65"/>
      <c r="AF396" s="65"/>
      <c r="AG396" s="65"/>
      <c r="AH396" s="65"/>
      <c r="AI396" s="65"/>
      <c r="AJ396" s="65"/>
      <c r="AK396" s="65"/>
      <c r="AL396" s="65"/>
      <c r="AM396" s="65"/>
      <c r="AN396" s="65"/>
      <c r="AO396" s="65"/>
      <c r="AP396" s="65"/>
      <c r="AQ396" s="65"/>
      <c r="AR396" s="65"/>
      <c r="AS396" s="65"/>
    </row>
    <row r="397" spans="1:45" ht="18.75">
      <c r="A397" s="65"/>
      <c r="B397" s="70"/>
      <c r="C397" s="70"/>
      <c r="D397" s="65"/>
      <c r="E397" s="65"/>
      <c r="F397" s="65"/>
      <c r="G397" s="65"/>
      <c r="H397" s="65"/>
      <c r="I397" s="65"/>
      <c r="J397" s="65"/>
      <c r="K397" s="65"/>
      <c r="L397" s="65"/>
      <c r="M397" s="65"/>
      <c r="N397" s="65"/>
      <c r="O397" s="65"/>
      <c r="P397" s="65"/>
      <c r="Q397" s="65"/>
      <c r="R397" s="65"/>
      <c r="S397" s="65"/>
      <c r="T397" s="65"/>
      <c r="U397" s="65"/>
      <c r="V397" s="65"/>
      <c r="W397" s="65"/>
      <c r="X397" s="65"/>
      <c r="Y397" s="65"/>
      <c r="Z397" s="65"/>
      <c r="AA397" s="65"/>
      <c r="AB397" s="65"/>
      <c r="AC397" s="65"/>
      <c r="AD397" s="65"/>
      <c r="AE397" s="65"/>
      <c r="AF397" s="65"/>
      <c r="AG397" s="65"/>
      <c r="AH397" s="65"/>
      <c r="AI397" s="65"/>
      <c r="AJ397" s="65"/>
      <c r="AK397" s="65"/>
      <c r="AL397" s="65"/>
      <c r="AM397" s="65"/>
      <c r="AN397" s="65"/>
      <c r="AO397" s="65"/>
      <c r="AP397" s="65"/>
      <c r="AQ397" s="65"/>
      <c r="AR397" s="65"/>
      <c r="AS397" s="65"/>
    </row>
    <row r="398" spans="1:45" ht="18.75">
      <c r="A398" s="65"/>
      <c r="B398" s="70"/>
      <c r="C398" s="70"/>
      <c r="D398" s="65"/>
      <c r="E398" s="65"/>
      <c r="F398" s="65"/>
      <c r="G398" s="65"/>
      <c r="H398" s="65"/>
      <c r="I398" s="65"/>
      <c r="J398" s="65"/>
      <c r="K398" s="65"/>
      <c r="L398" s="65"/>
      <c r="M398" s="65"/>
      <c r="N398" s="65"/>
      <c r="O398" s="65"/>
      <c r="P398" s="65"/>
      <c r="Q398" s="65"/>
      <c r="R398" s="65"/>
      <c r="S398" s="65"/>
      <c r="T398" s="65"/>
      <c r="U398" s="65"/>
      <c r="V398" s="65"/>
      <c r="W398" s="65"/>
      <c r="X398" s="65"/>
      <c r="Y398" s="65"/>
      <c r="Z398" s="65"/>
      <c r="AA398" s="65"/>
      <c r="AB398" s="65"/>
      <c r="AC398" s="65"/>
      <c r="AD398" s="65"/>
      <c r="AE398" s="65"/>
      <c r="AF398" s="65"/>
      <c r="AG398" s="65"/>
      <c r="AH398" s="65"/>
      <c r="AI398" s="65"/>
      <c r="AJ398" s="65"/>
      <c r="AK398" s="65"/>
      <c r="AL398" s="65"/>
      <c r="AM398" s="65"/>
      <c r="AN398" s="65"/>
      <c r="AO398" s="65"/>
      <c r="AP398" s="65"/>
      <c r="AQ398" s="65"/>
      <c r="AR398" s="65"/>
      <c r="AS398" s="65"/>
    </row>
    <row r="399" spans="1:45" ht="18.75">
      <c r="A399" s="65"/>
      <c r="B399" s="70"/>
      <c r="C399" s="70"/>
      <c r="D399" s="65"/>
      <c r="E399" s="65"/>
      <c r="F399" s="65"/>
      <c r="G399" s="65"/>
      <c r="H399" s="65"/>
      <c r="I399" s="65"/>
      <c r="J399" s="65"/>
      <c r="K399" s="65"/>
      <c r="L399" s="65"/>
      <c r="M399" s="65"/>
      <c r="N399" s="65"/>
      <c r="O399" s="65"/>
      <c r="P399" s="65"/>
      <c r="Q399" s="65"/>
      <c r="R399" s="65"/>
      <c r="S399" s="65"/>
      <c r="T399" s="65"/>
      <c r="U399" s="65"/>
      <c r="V399" s="65"/>
      <c r="W399" s="65"/>
      <c r="X399" s="65"/>
      <c r="Y399" s="65"/>
      <c r="Z399" s="65"/>
      <c r="AA399" s="65"/>
      <c r="AB399" s="65"/>
      <c r="AC399" s="65"/>
      <c r="AD399" s="65"/>
      <c r="AE399" s="65"/>
      <c r="AF399" s="65"/>
      <c r="AG399" s="65"/>
      <c r="AH399" s="65"/>
      <c r="AI399" s="65"/>
      <c r="AJ399" s="65"/>
      <c r="AK399" s="65"/>
      <c r="AL399" s="65"/>
      <c r="AM399" s="65"/>
      <c r="AN399" s="65"/>
      <c r="AO399" s="65"/>
      <c r="AP399" s="65"/>
      <c r="AQ399" s="65"/>
      <c r="AR399" s="65"/>
      <c r="AS399" s="65"/>
    </row>
    <row r="400" spans="1:45" ht="18.75">
      <c r="A400" s="65"/>
      <c r="B400" s="70"/>
      <c r="C400" s="70"/>
      <c r="D400" s="65"/>
      <c r="E400" s="65"/>
      <c r="F400" s="65"/>
      <c r="G400" s="65"/>
      <c r="H400" s="65"/>
      <c r="I400" s="65"/>
      <c r="J400" s="65"/>
      <c r="K400" s="65"/>
      <c r="L400" s="65"/>
      <c r="M400" s="65"/>
      <c r="N400" s="65"/>
      <c r="O400" s="65"/>
      <c r="P400" s="65"/>
      <c r="Q400" s="65"/>
      <c r="R400" s="65"/>
      <c r="S400" s="65"/>
      <c r="T400" s="65"/>
      <c r="U400" s="65"/>
      <c r="V400" s="65"/>
      <c r="W400" s="65"/>
      <c r="X400" s="65"/>
      <c r="Y400" s="65"/>
      <c r="Z400" s="65"/>
      <c r="AA400" s="65"/>
      <c r="AB400" s="65"/>
      <c r="AC400" s="65"/>
      <c r="AD400" s="65"/>
      <c r="AE400" s="65"/>
      <c r="AF400" s="65"/>
      <c r="AG400" s="65"/>
      <c r="AH400" s="65"/>
      <c r="AI400" s="65"/>
      <c r="AJ400" s="65"/>
      <c r="AK400" s="65"/>
      <c r="AL400" s="65"/>
      <c r="AM400" s="65"/>
      <c r="AN400" s="65"/>
      <c r="AO400" s="65"/>
      <c r="AP400" s="65"/>
      <c r="AQ400" s="65"/>
      <c r="AR400" s="65"/>
      <c r="AS400" s="65"/>
    </row>
    <row r="401" spans="1:45" ht="18.75">
      <c r="A401" s="65"/>
      <c r="B401" s="70"/>
      <c r="C401" s="70"/>
      <c r="D401" s="65"/>
      <c r="E401" s="65"/>
      <c r="F401" s="65"/>
      <c r="G401" s="65"/>
      <c r="H401" s="65"/>
      <c r="I401" s="65"/>
      <c r="J401" s="65"/>
      <c r="K401" s="65"/>
      <c r="L401" s="65"/>
      <c r="M401" s="65"/>
      <c r="N401" s="65"/>
      <c r="O401" s="65"/>
      <c r="P401" s="65"/>
      <c r="Q401" s="65"/>
      <c r="R401" s="65"/>
      <c r="S401" s="65"/>
      <c r="T401" s="65"/>
      <c r="U401" s="65"/>
      <c r="V401" s="65"/>
      <c r="W401" s="65"/>
      <c r="X401" s="65"/>
      <c r="Y401" s="65"/>
      <c r="Z401" s="65"/>
      <c r="AA401" s="65"/>
      <c r="AB401" s="65"/>
      <c r="AC401" s="65"/>
      <c r="AD401" s="65"/>
      <c r="AE401" s="65"/>
      <c r="AF401" s="65"/>
      <c r="AG401" s="65"/>
      <c r="AH401" s="65"/>
      <c r="AI401" s="65"/>
      <c r="AJ401" s="65"/>
      <c r="AK401" s="65"/>
      <c r="AL401" s="65"/>
      <c r="AM401" s="65"/>
      <c r="AN401" s="65"/>
      <c r="AO401" s="65"/>
      <c r="AP401" s="65"/>
      <c r="AQ401" s="65"/>
      <c r="AR401" s="65"/>
      <c r="AS401" s="65"/>
    </row>
    <row r="402" spans="1:45" ht="18.75">
      <c r="A402" s="65"/>
      <c r="B402" s="70"/>
      <c r="C402" s="70"/>
      <c r="D402" s="65"/>
      <c r="E402" s="65"/>
      <c r="F402" s="65"/>
      <c r="G402" s="65"/>
      <c r="H402" s="65"/>
      <c r="I402" s="65"/>
      <c r="J402" s="65"/>
      <c r="K402" s="65"/>
      <c r="L402" s="65"/>
      <c r="M402" s="65"/>
      <c r="N402" s="65"/>
      <c r="O402" s="65"/>
      <c r="P402" s="65"/>
      <c r="Q402" s="65"/>
      <c r="R402" s="65"/>
      <c r="S402" s="65"/>
      <c r="T402" s="65"/>
      <c r="U402" s="65"/>
      <c r="V402" s="65"/>
      <c r="W402" s="65"/>
      <c r="X402" s="65"/>
      <c r="Y402" s="65"/>
      <c r="Z402" s="65"/>
      <c r="AA402" s="65"/>
      <c r="AB402" s="65"/>
      <c r="AC402" s="65"/>
      <c r="AD402" s="65"/>
      <c r="AE402" s="65"/>
      <c r="AF402" s="65"/>
      <c r="AG402" s="65"/>
      <c r="AH402" s="65"/>
      <c r="AI402" s="65"/>
      <c r="AJ402" s="65"/>
      <c r="AK402" s="65"/>
      <c r="AL402" s="65"/>
      <c r="AM402" s="65"/>
      <c r="AN402" s="65"/>
      <c r="AO402" s="65"/>
      <c r="AP402" s="65"/>
      <c r="AQ402" s="65"/>
      <c r="AR402" s="65"/>
      <c r="AS402" s="65"/>
    </row>
    <row r="403" spans="1:45" ht="18.75">
      <c r="A403" s="65"/>
      <c r="B403" s="70"/>
      <c r="C403" s="70"/>
      <c r="D403" s="65"/>
      <c r="E403" s="65"/>
      <c r="F403" s="65"/>
      <c r="G403" s="65"/>
      <c r="H403" s="65"/>
      <c r="I403" s="65"/>
      <c r="J403" s="65"/>
      <c r="K403" s="65"/>
      <c r="L403" s="65"/>
      <c r="M403" s="65"/>
      <c r="N403" s="65"/>
      <c r="O403" s="65"/>
      <c r="P403" s="65"/>
      <c r="Q403" s="65"/>
      <c r="R403" s="65"/>
      <c r="S403" s="65"/>
      <c r="T403" s="65"/>
      <c r="U403" s="65"/>
      <c r="V403" s="65"/>
      <c r="W403" s="65"/>
      <c r="X403" s="65"/>
      <c r="Y403" s="65"/>
      <c r="Z403" s="65"/>
      <c r="AA403" s="65"/>
      <c r="AB403" s="65"/>
      <c r="AC403" s="65"/>
      <c r="AD403" s="65"/>
      <c r="AE403" s="65"/>
      <c r="AF403" s="65"/>
      <c r="AG403" s="65"/>
      <c r="AH403" s="65"/>
      <c r="AI403" s="65"/>
      <c r="AJ403" s="65"/>
      <c r="AK403" s="65"/>
      <c r="AL403" s="65"/>
      <c r="AM403" s="65"/>
      <c r="AN403" s="65"/>
      <c r="AO403" s="65"/>
      <c r="AP403" s="65"/>
      <c r="AQ403" s="65"/>
      <c r="AR403" s="65"/>
      <c r="AS403" s="65"/>
    </row>
    <row r="404" spans="1:45" ht="18.75">
      <c r="A404" s="65"/>
      <c r="B404" s="70"/>
      <c r="C404" s="70"/>
      <c r="D404" s="65"/>
      <c r="E404" s="65"/>
      <c r="F404" s="65"/>
      <c r="G404" s="65"/>
      <c r="H404" s="65"/>
      <c r="I404" s="65"/>
      <c r="J404" s="65"/>
      <c r="K404" s="65"/>
      <c r="L404" s="65"/>
      <c r="M404" s="65"/>
      <c r="N404" s="65"/>
      <c r="O404" s="65"/>
      <c r="P404" s="65"/>
      <c r="Q404" s="65"/>
      <c r="R404" s="65"/>
      <c r="S404" s="65"/>
      <c r="T404" s="65"/>
      <c r="U404" s="65"/>
      <c r="V404" s="65"/>
      <c r="W404" s="65"/>
      <c r="X404" s="65"/>
      <c r="Y404" s="65"/>
      <c r="Z404" s="65"/>
      <c r="AA404" s="65"/>
      <c r="AB404" s="65"/>
      <c r="AC404" s="65"/>
      <c r="AD404" s="65"/>
      <c r="AE404" s="65"/>
      <c r="AF404" s="65"/>
      <c r="AG404" s="65"/>
      <c r="AH404" s="65"/>
      <c r="AI404" s="65"/>
      <c r="AJ404" s="65"/>
      <c r="AK404" s="65"/>
      <c r="AL404" s="65"/>
      <c r="AM404" s="65"/>
      <c r="AN404" s="65"/>
      <c r="AO404" s="65"/>
      <c r="AP404" s="65"/>
      <c r="AQ404" s="65"/>
      <c r="AR404" s="65"/>
      <c r="AS404" s="65"/>
    </row>
    <row r="405" spans="1:45" ht="18.75">
      <c r="A405" s="65"/>
      <c r="B405" s="70"/>
      <c r="C405" s="70"/>
      <c r="D405" s="65"/>
      <c r="E405" s="65"/>
      <c r="F405" s="65"/>
      <c r="G405" s="65"/>
      <c r="H405" s="65"/>
      <c r="I405" s="65"/>
      <c r="J405" s="65"/>
      <c r="K405" s="65"/>
      <c r="L405" s="65"/>
      <c r="M405" s="65"/>
      <c r="N405" s="65"/>
      <c r="O405" s="65"/>
      <c r="P405" s="65"/>
      <c r="Q405" s="65"/>
      <c r="R405" s="65"/>
      <c r="S405" s="65"/>
      <c r="T405" s="65"/>
      <c r="U405" s="65"/>
      <c r="V405" s="65"/>
      <c r="W405" s="65"/>
      <c r="X405" s="65"/>
      <c r="Y405" s="65"/>
      <c r="Z405" s="65"/>
      <c r="AA405" s="65"/>
      <c r="AB405" s="65"/>
      <c r="AC405" s="65"/>
      <c r="AD405" s="65"/>
      <c r="AE405" s="65"/>
      <c r="AF405" s="65"/>
      <c r="AG405" s="65"/>
      <c r="AH405" s="65"/>
      <c r="AI405" s="65"/>
      <c r="AJ405" s="65"/>
      <c r="AK405" s="65"/>
      <c r="AL405" s="65"/>
      <c r="AM405" s="65"/>
      <c r="AN405" s="65"/>
      <c r="AO405" s="65"/>
      <c r="AP405" s="65"/>
      <c r="AQ405" s="65"/>
      <c r="AR405" s="65"/>
      <c r="AS405" s="65"/>
    </row>
    <row r="406" spans="1:45" ht="18.75">
      <c r="A406" s="65"/>
      <c r="B406" s="70"/>
      <c r="C406" s="70"/>
      <c r="D406" s="65"/>
      <c r="E406" s="65"/>
      <c r="F406" s="65"/>
      <c r="G406" s="65"/>
      <c r="H406" s="65"/>
      <c r="I406" s="65"/>
      <c r="J406" s="65"/>
      <c r="K406" s="65"/>
      <c r="L406" s="65"/>
      <c r="M406" s="65"/>
      <c r="N406" s="65"/>
      <c r="O406" s="65"/>
      <c r="P406" s="65"/>
      <c r="Q406" s="65"/>
      <c r="R406" s="65"/>
      <c r="S406" s="65"/>
      <c r="T406" s="65"/>
      <c r="U406" s="65"/>
      <c r="V406" s="65"/>
      <c r="W406" s="65"/>
      <c r="X406" s="65"/>
      <c r="Y406" s="65"/>
      <c r="Z406" s="65"/>
      <c r="AA406" s="65"/>
      <c r="AB406" s="65"/>
      <c r="AC406" s="65"/>
      <c r="AD406" s="65"/>
      <c r="AE406" s="65"/>
      <c r="AF406" s="65"/>
      <c r="AG406" s="65"/>
      <c r="AH406" s="65"/>
      <c r="AI406" s="65"/>
      <c r="AJ406" s="65"/>
      <c r="AK406" s="65"/>
      <c r="AL406" s="65"/>
      <c r="AM406" s="65"/>
      <c r="AN406" s="65"/>
      <c r="AO406" s="65"/>
      <c r="AP406" s="65"/>
      <c r="AQ406" s="65"/>
      <c r="AR406" s="65"/>
      <c r="AS406" s="65"/>
    </row>
    <row r="407" spans="1:45" ht="18.75">
      <c r="A407" s="65"/>
      <c r="B407" s="70"/>
      <c r="C407" s="70"/>
      <c r="D407" s="65"/>
      <c r="E407" s="65"/>
      <c r="F407" s="65"/>
      <c r="G407" s="65"/>
      <c r="H407" s="65"/>
      <c r="I407" s="65"/>
      <c r="J407" s="65"/>
      <c r="K407" s="65"/>
      <c r="L407" s="65"/>
      <c r="M407" s="65"/>
      <c r="N407" s="65"/>
      <c r="O407" s="65"/>
      <c r="P407" s="65"/>
      <c r="Q407" s="65"/>
      <c r="R407" s="65"/>
      <c r="S407" s="65"/>
      <c r="T407" s="65"/>
      <c r="U407" s="65"/>
      <c r="V407" s="65"/>
      <c r="W407" s="65"/>
      <c r="X407" s="65"/>
      <c r="Y407" s="65"/>
      <c r="Z407" s="65"/>
      <c r="AA407" s="65"/>
      <c r="AB407" s="65"/>
      <c r="AC407" s="65"/>
      <c r="AD407" s="65"/>
      <c r="AE407" s="65"/>
      <c r="AF407" s="65"/>
      <c r="AG407" s="65"/>
      <c r="AH407" s="65"/>
      <c r="AI407" s="65"/>
      <c r="AJ407" s="65"/>
      <c r="AK407" s="65"/>
      <c r="AL407" s="65"/>
      <c r="AM407" s="65"/>
      <c r="AN407" s="65"/>
      <c r="AO407" s="65"/>
      <c r="AP407" s="65"/>
      <c r="AQ407" s="65"/>
      <c r="AR407" s="65"/>
      <c r="AS407" s="65"/>
    </row>
    <row r="408" spans="1:45" ht="18.75">
      <c r="A408" s="65"/>
      <c r="B408" s="70"/>
      <c r="C408" s="70"/>
      <c r="D408" s="65"/>
      <c r="E408" s="65"/>
      <c r="F408" s="65"/>
      <c r="G408" s="65"/>
      <c r="H408" s="65"/>
      <c r="I408" s="65"/>
      <c r="J408" s="65"/>
      <c r="K408" s="65"/>
      <c r="L408" s="65"/>
      <c r="M408" s="65"/>
      <c r="N408" s="65"/>
      <c r="O408" s="65"/>
      <c r="P408" s="65"/>
      <c r="Q408" s="65"/>
      <c r="R408" s="65"/>
      <c r="S408" s="65"/>
      <c r="T408" s="65"/>
      <c r="U408" s="65"/>
      <c r="V408" s="65"/>
      <c r="W408" s="65"/>
      <c r="X408" s="65"/>
      <c r="Y408" s="65"/>
      <c r="Z408" s="65"/>
      <c r="AA408" s="65"/>
      <c r="AB408" s="65"/>
      <c r="AC408" s="65"/>
      <c r="AD408" s="65"/>
      <c r="AE408" s="65"/>
      <c r="AF408" s="65"/>
      <c r="AG408" s="65"/>
      <c r="AH408" s="65"/>
      <c r="AI408" s="65"/>
      <c r="AJ408" s="65"/>
      <c r="AK408" s="65"/>
      <c r="AL408" s="65"/>
      <c r="AM408" s="65"/>
      <c r="AN408" s="65"/>
      <c r="AO408" s="65"/>
      <c r="AP408" s="65"/>
      <c r="AQ408" s="65"/>
      <c r="AR408" s="65"/>
      <c r="AS408" s="65"/>
    </row>
    <row r="409" spans="1:45" ht="18.75">
      <c r="A409" s="65"/>
      <c r="B409" s="70"/>
      <c r="C409" s="70"/>
      <c r="D409" s="65"/>
      <c r="E409" s="65"/>
      <c r="F409" s="65"/>
      <c r="G409" s="65"/>
      <c r="H409" s="65"/>
      <c r="I409" s="65"/>
      <c r="J409" s="65"/>
      <c r="K409" s="65"/>
      <c r="L409" s="65"/>
      <c r="M409" s="65"/>
      <c r="N409" s="65"/>
      <c r="O409" s="65"/>
      <c r="P409" s="65"/>
      <c r="Q409" s="65"/>
      <c r="R409" s="65"/>
      <c r="S409" s="65"/>
      <c r="T409" s="65"/>
      <c r="U409" s="65"/>
      <c r="V409" s="65"/>
      <c r="W409" s="65"/>
      <c r="X409" s="65"/>
      <c r="Y409" s="65"/>
      <c r="Z409" s="65"/>
      <c r="AA409" s="65"/>
      <c r="AB409" s="65"/>
      <c r="AC409" s="65"/>
      <c r="AD409" s="65"/>
      <c r="AE409" s="65"/>
      <c r="AF409" s="65"/>
      <c r="AG409" s="65"/>
      <c r="AH409" s="65"/>
      <c r="AI409" s="65"/>
      <c r="AJ409" s="65"/>
      <c r="AK409" s="65"/>
      <c r="AL409" s="65"/>
      <c r="AM409" s="65"/>
      <c r="AN409" s="65"/>
      <c r="AO409" s="65"/>
      <c r="AP409" s="65"/>
      <c r="AQ409" s="65"/>
      <c r="AR409" s="65"/>
      <c r="AS409" s="65"/>
    </row>
    <row r="410" spans="1:45" ht="18.75">
      <c r="A410" s="65"/>
      <c r="B410" s="70"/>
      <c r="C410" s="70"/>
      <c r="D410" s="65"/>
      <c r="E410" s="65"/>
      <c r="F410" s="65"/>
      <c r="G410" s="65"/>
      <c r="H410" s="65"/>
      <c r="I410" s="65"/>
      <c r="J410" s="65"/>
      <c r="K410" s="65"/>
      <c r="L410" s="65"/>
      <c r="M410" s="65"/>
      <c r="N410" s="65"/>
      <c r="O410" s="65"/>
      <c r="P410" s="65"/>
      <c r="Q410" s="65"/>
      <c r="R410" s="65"/>
      <c r="S410" s="65"/>
      <c r="T410" s="65"/>
      <c r="U410" s="65"/>
      <c r="V410" s="65"/>
      <c r="W410" s="65"/>
      <c r="X410" s="65"/>
      <c r="Y410" s="65"/>
      <c r="Z410" s="65"/>
      <c r="AA410" s="65"/>
      <c r="AB410" s="65"/>
      <c r="AC410" s="65"/>
      <c r="AD410" s="65"/>
      <c r="AE410" s="65"/>
      <c r="AF410" s="65"/>
      <c r="AG410" s="65"/>
      <c r="AH410" s="65"/>
      <c r="AI410" s="65"/>
      <c r="AJ410" s="65"/>
      <c r="AK410" s="65"/>
      <c r="AL410" s="65"/>
      <c r="AM410" s="65"/>
      <c r="AN410" s="65"/>
      <c r="AO410" s="65"/>
      <c r="AP410" s="65"/>
      <c r="AQ410" s="65"/>
      <c r="AR410" s="65"/>
      <c r="AS410" s="65"/>
    </row>
    <row r="411" spans="1:45" ht="18.75">
      <c r="A411" s="65"/>
      <c r="B411" s="70"/>
      <c r="C411" s="70"/>
      <c r="D411" s="65"/>
      <c r="E411" s="65"/>
      <c r="F411" s="65"/>
      <c r="G411" s="65"/>
      <c r="H411" s="65"/>
      <c r="I411" s="65"/>
      <c r="J411" s="65"/>
      <c r="K411" s="65"/>
      <c r="L411" s="65"/>
      <c r="M411" s="65"/>
      <c r="N411" s="65"/>
      <c r="O411" s="65"/>
      <c r="P411" s="65"/>
      <c r="Q411" s="65"/>
      <c r="R411" s="65"/>
      <c r="S411" s="65"/>
      <c r="T411" s="65"/>
      <c r="U411" s="65"/>
      <c r="V411" s="65"/>
      <c r="W411" s="65"/>
      <c r="X411" s="65"/>
      <c r="Y411" s="65"/>
      <c r="Z411" s="65"/>
      <c r="AA411" s="65"/>
      <c r="AB411" s="65"/>
      <c r="AC411" s="65"/>
      <c r="AD411" s="65"/>
      <c r="AE411" s="65"/>
      <c r="AF411" s="65"/>
      <c r="AG411" s="65"/>
      <c r="AH411" s="65"/>
      <c r="AI411" s="65"/>
      <c r="AJ411" s="65"/>
      <c r="AK411" s="65"/>
      <c r="AL411" s="65"/>
      <c r="AM411" s="65"/>
      <c r="AN411" s="65"/>
      <c r="AO411" s="65"/>
      <c r="AP411" s="65"/>
      <c r="AQ411" s="65"/>
      <c r="AR411" s="65"/>
      <c r="AS411" s="65"/>
    </row>
    <row r="412" spans="1:45" ht="18.75">
      <c r="A412" s="65"/>
      <c r="B412" s="70"/>
      <c r="C412" s="70"/>
      <c r="D412" s="65"/>
      <c r="E412" s="65"/>
      <c r="F412" s="65"/>
      <c r="G412" s="65"/>
      <c r="H412" s="65"/>
      <c r="I412" s="65"/>
      <c r="J412" s="65"/>
      <c r="K412" s="65"/>
      <c r="L412" s="65"/>
      <c r="M412" s="65"/>
      <c r="N412" s="65"/>
      <c r="O412" s="65"/>
      <c r="P412" s="65"/>
      <c r="Q412" s="65"/>
      <c r="R412" s="65"/>
      <c r="S412" s="65"/>
      <c r="T412" s="65"/>
      <c r="U412" s="65"/>
      <c r="V412" s="65"/>
      <c r="W412" s="65"/>
      <c r="X412" s="65"/>
      <c r="Y412" s="65"/>
      <c r="Z412" s="65"/>
      <c r="AA412" s="65"/>
      <c r="AB412" s="65"/>
      <c r="AC412" s="65"/>
      <c r="AD412" s="65"/>
      <c r="AE412" s="65"/>
      <c r="AF412" s="65"/>
      <c r="AG412" s="65"/>
      <c r="AH412" s="65"/>
      <c r="AI412" s="65"/>
      <c r="AJ412" s="65"/>
      <c r="AK412" s="65"/>
      <c r="AL412" s="65"/>
      <c r="AM412" s="65"/>
      <c r="AN412" s="65"/>
      <c r="AO412" s="65"/>
      <c r="AP412" s="65"/>
      <c r="AQ412" s="65"/>
      <c r="AR412" s="65"/>
      <c r="AS412" s="65"/>
    </row>
    <row r="413" spans="1:45" ht="18.75">
      <c r="A413" s="65"/>
      <c r="B413" s="70"/>
      <c r="C413" s="70"/>
      <c r="D413" s="65"/>
      <c r="E413" s="65"/>
      <c r="F413" s="65"/>
      <c r="G413" s="65"/>
      <c r="H413" s="65"/>
      <c r="I413" s="65"/>
      <c r="J413" s="65"/>
      <c r="K413" s="65"/>
      <c r="L413" s="65"/>
      <c r="M413" s="65"/>
      <c r="N413" s="65"/>
      <c r="O413" s="65"/>
      <c r="P413" s="65"/>
      <c r="Q413" s="65"/>
      <c r="R413" s="65"/>
      <c r="S413" s="65"/>
      <c r="T413" s="65"/>
      <c r="U413" s="65"/>
      <c r="V413" s="65"/>
      <c r="W413" s="65"/>
      <c r="X413" s="65"/>
      <c r="Y413" s="65"/>
      <c r="Z413" s="65"/>
      <c r="AA413" s="65"/>
      <c r="AB413" s="65"/>
      <c r="AC413" s="65"/>
      <c r="AD413" s="65"/>
      <c r="AE413" s="65"/>
      <c r="AF413" s="65"/>
      <c r="AG413" s="65"/>
      <c r="AH413" s="65"/>
      <c r="AI413" s="65"/>
      <c r="AJ413" s="65"/>
      <c r="AK413" s="65"/>
      <c r="AL413" s="65"/>
      <c r="AM413" s="65"/>
      <c r="AN413" s="65"/>
      <c r="AO413" s="65"/>
      <c r="AP413" s="65"/>
      <c r="AQ413" s="65"/>
      <c r="AR413" s="65"/>
      <c r="AS413" s="65"/>
    </row>
    <row r="414" spans="1:45" ht="18.75">
      <c r="A414" s="65"/>
      <c r="B414" s="70"/>
      <c r="C414" s="70"/>
      <c r="D414" s="65"/>
      <c r="E414" s="65"/>
      <c r="F414" s="65"/>
      <c r="G414" s="65"/>
      <c r="H414" s="65"/>
      <c r="I414" s="65"/>
      <c r="J414" s="65"/>
      <c r="K414" s="65"/>
      <c r="L414" s="65"/>
      <c r="M414" s="65"/>
      <c r="N414" s="65"/>
      <c r="O414" s="65"/>
      <c r="P414" s="65"/>
      <c r="Q414" s="65"/>
      <c r="R414" s="65"/>
      <c r="S414" s="65"/>
      <c r="T414" s="65"/>
      <c r="U414" s="65"/>
      <c r="V414" s="65"/>
      <c r="W414" s="65"/>
      <c r="X414" s="65"/>
      <c r="Y414" s="65"/>
      <c r="Z414" s="65"/>
      <c r="AA414" s="65"/>
      <c r="AB414" s="65"/>
      <c r="AC414" s="65"/>
      <c r="AD414" s="65"/>
      <c r="AE414" s="65"/>
      <c r="AF414" s="65"/>
      <c r="AG414" s="65"/>
      <c r="AH414" s="65"/>
      <c r="AI414" s="65"/>
      <c r="AJ414" s="65"/>
      <c r="AK414" s="65"/>
      <c r="AL414" s="65"/>
      <c r="AM414" s="65"/>
      <c r="AN414" s="65"/>
      <c r="AO414" s="65"/>
      <c r="AP414" s="65"/>
      <c r="AQ414" s="65"/>
      <c r="AR414" s="65"/>
      <c r="AS414" s="65"/>
    </row>
    <row r="415" spans="1:45" ht="18.75">
      <c r="A415" s="65"/>
      <c r="B415" s="70"/>
      <c r="C415" s="70"/>
      <c r="D415" s="65"/>
      <c r="E415" s="65"/>
      <c r="F415" s="65"/>
      <c r="G415" s="65"/>
      <c r="H415" s="65"/>
      <c r="I415" s="65"/>
      <c r="J415" s="65"/>
      <c r="K415" s="65"/>
      <c r="L415" s="65"/>
      <c r="M415" s="65"/>
      <c r="N415" s="65"/>
      <c r="O415" s="65"/>
      <c r="P415" s="65"/>
      <c r="Q415" s="65"/>
      <c r="R415" s="65"/>
      <c r="S415" s="65"/>
      <c r="T415" s="65"/>
      <c r="U415" s="65"/>
      <c r="V415" s="65"/>
      <c r="W415" s="65"/>
      <c r="X415" s="65"/>
      <c r="Y415" s="65"/>
      <c r="Z415" s="65"/>
      <c r="AA415" s="65"/>
      <c r="AB415" s="65"/>
      <c r="AC415" s="65"/>
      <c r="AD415" s="65"/>
      <c r="AE415" s="65"/>
      <c r="AF415" s="65"/>
      <c r="AG415" s="65"/>
      <c r="AH415" s="65"/>
      <c r="AI415" s="65"/>
      <c r="AJ415" s="65"/>
      <c r="AK415" s="65"/>
      <c r="AL415" s="65"/>
      <c r="AM415" s="65"/>
      <c r="AN415" s="65"/>
      <c r="AO415" s="65"/>
      <c r="AP415" s="65"/>
      <c r="AQ415" s="65"/>
      <c r="AR415" s="65"/>
      <c r="AS415" s="65"/>
    </row>
    <row r="416" spans="1:45" ht="18.75">
      <c r="A416" s="65"/>
      <c r="B416" s="70"/>
      <c r="C416" s="70"/>
      <c r="D416" s="65"/>
      <c r="E416" s="65"/>
      <c r="F416" s="65"/>
      <c r="G416" s="65"/>
      <c r="H416" s="65"/>
      <c r="I416" s="65"/>
      <c r="J416" s="65"/>
      <c r="K416" s="65"/>
      <c r="L416" s="65"/>
      <c r="M416" s="65"/>
      <c r="N416" s="65"/>
      <c r="O416" s="65"/>
      <c r="P416" s="65"/>
      <c r="Q416" s="65"/>
      <c r="R416" s="65"/>
      <c r="S416" s="65"/>
      <c r="T416" s="65"/>
      <c r="U416" s="65"/>
      <c r="V416" s="65"/>
      <c r="W416" s="65"/>
      <c r="X416" s="65"/>
      <c r="Y416" s="65"/>
      <c r="Z416" s="65"/>
      <c r="AA416" s="65"/>
      <c r="AB416" s="65"/>
      <c r="AC416" s="65"/>
      <c r="AD416" s="65"/>
      <c r="AE416" s="65"/>
      <c r="AF416" s="65"/>
      <c r="AG416" s="65"/>
      <c r="AH416" s="65"/>
      <c r="AI416" s="65"/>
      <c r="AJ416" s="65"/>
      <c r="AK416" s="65"/>
      <c r="AL416" s="65"/>
      <c r="AM416" s="65"/>
      <c r="AN416" s="65"/>
      <c r="AO416" s="65"/>
      <c r="AP416" s="65"/>
      <c r="AQ416" s="65"/>
      <c r="AR416" s="65"/>
      <c r="AS416" s="65"/>
    </row>
    <row r="417" spans="1:45" ht="18.75">
      <c r="A417" s="65"/>
      <c r="B417" s="70"/>
      <c r="C417" s="70"/>
      <c r="D417" s="65"/>
      <c r="E417" s="65"/>
      <c r="F417" s="65"/>
      <c r="G417" s="65"/>
      <c r="H417" s="65"/>
      <c r="I417" s="65"/>
      <c r="J417" s="65"/>
      <c r="K417" s="65"/>
      <c r="L417" s="65"/>
      <c r="M417" s="65"/>
      <c r="N417" s="65"/>
      <c r="O417" s="65"/>
      <c r="P417" s="65"/>
      <c r="Q417" s="65"/>
      <c r="R417" s="65"/>
      <c r="S417" s="65"/>
      <c r="T417" s="65"/>
      <c r="U417" s="65"/>
      <c r="V417" s="65"/>
      <c r="W417" s="65"/>
      <c r="X417" s="65"/>
      <c r="Y417" s="65"/>
      <c r="Z417" s="65"/>
      <c r="AA417" s="65"/>
      <c r="AB417" s="65"/>
      <c r="AC417" s="65"/>
      <c r="AD417" s="65"/>
      <c r="AE417" s="65"/>
      <c r="AF417" s="65"/>
      <c r="AG417" s="65"/>
      <c r="AH417" s="65"/>
      <c r="AI417" s="65"/>
      <c r="AJ417" s="65"/>
      <c r="AK417" s="65"/>
      <c r="AL417" s="65"/>
      <c r="AM417" s="65"/>
      <c r="AN417" s="65"/>
      <c r="AO417" s="65"/>
      <c r="AP417" s="65"/>
      <c r="AQ417" s="65"/>
      <c r="AR417" s="65"/>
      <c r="AS417" s="65"/>
    </row>
    <row r="418" spans="1:45" ht="18.75">
      <c r="A418" s="65"/>
      <c r="B418" s="70"/>
      <c r="C418" s="70"/>
      <c r="D418" s="65"/>
      <c r="E418" s="65"/>
      <c r="F418" s="65"/>
      <c r="G418" s="65"/>
      <c r="H418" s="65"/>
      <c r="I418" s="65"/>
      <c r="J418" s="65"/>
      <c r="K418" s="65"/>
      <c r="L418" s="65"/>
      <c r="M418" s="65"/>
      <c r="N418" s="65"/>
      <c r="O418" s="65"/>
      <c r="P418" s="65"/>
      <c r="Q418" s="65"/>
      <c r="R418" s="65"/>
      <c r="S418" s="65"/>
      <c r="T418" s="65"/>
      <c r="U418" s="65"/>
      <c r="V418" s="65"/>
      <c r="W418" s="65"/>
      <c r="X418" s="65"/>
      <c r="Y418" s="65"/>
      <c r="Z418" s="65"/>
      <c r="AA418" s="65"/>
      <c r="AB418" s="65"/>
      <c r="AC418" s="65"/>
      <c r="AD418" s="65"/>
      <c r="AE418" s="65"/>
      <c r="AF418" s="65"/>
      <c r="AG418" s="65"/>
      <c r="AH418" s="65"/>
      <c r="AI418" s="65"/>
      <c r="AJ418" s="65"/>
      <c r="AK418" s="65"/>
      <c r="AL418" s="65"/>
      <c r="AM418" s="65"/>
      <c r="AN418" s="65"/>
      <c r="AO418" s="65"/>
      <c r="AP418" s="65"/>
      <c r="AQ418" s="65"/>
      <c r="AR418" s="65"/>
      <c r="AS418" s="65"/>
    </row>
    <row r="419" spans="1:45" ht="18.75">
      <c r="A419" s="65"/>
      <c r="B419" s="70"/>
      <c r="C419" s="70"/>
      <c r="D419" s="65"/>
      <c r="E419" s="65"/>
      <c r="F419" s="65"/>
      <c r="G419" s="65"/>
      <c r="H419" s="65"/>
      <c r="I419" s="65"/>
      <c r="J419" s="65"/>
      <c r="K419" s="65"/>
      <c r="L419" s="65"/>
      <c r="M419" s="65"/>
      <c r="N419" s="65"/>
      <c r="O419" s="65"/>
      <c r="P419" s="65"/>
      <c r="Q419" s="65"/>
      <c r="R419" s="65"/>
      <c r="S419" s="65"/>
      <c r="T419" s="65"/>
      <c r="U419" s="65"/>
      <c r="V419" s="65"/>
      <c r="W419" s="65"/>
      <c r="X419" s="65"/>
      <c r="Y419" s="65"/>
      <c r="Z419" s="65"/>
      <c r="AA419" s="65"/>
      <c r="AB419" s="65"/>
      <c r="AC419" s="65"/>
      <c r="AD419" s="65"/>
      <c r="AE419" s="65"/>
      <c r="AF419" s="65"/>
      <c r="AG419" s="65"/>
      <c r="AH419" s="65"/>
      <c r="AI419" s="65"/>
      <c r="AJ419" s="65"/>
      <c r="AK419" s="65"/>
      <c r="AL419" s="65"/>
      <c r="AM419" s="65"/>
      <c r="AN419" s="65"/>
      <c r="AO419" s="65"/>
      <c r="AP419" s="65"/>
      <c r="AQ419" s="65"/>
      <c r="AR419" s="65"/>
      <c r="AS419" s="65"/>
    </row>
    <row r="420" spans="1:45" ht="18.75">
      <c r="A420" s="65"/>
      <c r="B420" s="70"/>
      <c r="C420" s="70"/>
      <c r="D420" s="65"/>
      <c r="E420" s="65"/>
      <c r="F420" s="65"/>
      <c r="G420" s="65"/>
      <c r="H420" s="65"/>
      <c r="I420" s="65"/>
      <c r="J420" s="65"/>
      <c r="K420" s="65"/>
      <c r="L420" s="65"/>
      <c r="M420" s="65"/>
      <c r="N420" s="65"/>
      <c r="O420" s="65"/>
      <c r="P420" s="65"/>
      <c r="Q420" s="65"/>
      <c r="R420" s="65"/>
      <c r="S420" s="65"/>
      <c r="T420" s="65"/>
      <c r="U420" s="65"/>
      <c r="V420" s="65"/>
      <c r="W420" s="65"/>
      <c r="X420" s="65"/>
      <c r="Y420" s="65"/>
      <c r="Z420" s="65"/>
      <c r="AA420" s="65"/>
      <c r="AB420" s="65"/>
      <c r="AC420" s="65"/>
      <c r="AD420" s="65"/>
      <c r="AE420" s="65"/>
      <c r="AF420" s="65"/>
      <c r="AG420" s="65"/>
      <c r="AH420" s="65"/>
      <c r="AI420" s="65"/>
      <c r="AJ420" s="65"/>
      <c r="AK420" s="65"/>
      <c r="AL420" s="65"/>
      <c r="AM420" s="65"/>
      <c r="AN420" s="65"/>
      <c r="AO420" s="65"/>
      <c r="AP420" s="65"/>
      <c r="AQ420" s="65"/>
      <c r="AR420" s="65"/>
      <c r="AS420" s="65"/>
    </row>
    <row r="421" spans="1:45" ht="18.75">
      <c r="A421" s="65"/>
      <c r="B421" s="70"/>
      <c r="C421" s="70"/>
      <c r="D421" s="65"/>
      <c r="E421" s="65"/>
      <c r="F421" s="65"/>
      <c r="G421" s="65"/>
      <c r="H421" s="65"/>
      <c r="I421" s="65"/>
      <c r="J421" s="65"/>
      <c r="K421" s="65"/>
      <c r="L421" s="65"/>
      <c r="M421" s="65"/>
      <c r="N421" s="65"/>
      <c r="O421" s="65"/>
      <c r="P421" s="65"/>
      <c r="Q421" s="65"/>
      <c r="R421" s="65"/>
      <c r="S421" s="65"/>
      <c r="T421" s="65"/>
      <c r="U421" s="65"/>
      <c r="V421" s="65"/>
      <c r="W421" s="65"/>
      <c r="X421" s="65"/>
      <c r="Y421" s="65"/>
      <c r="Z421" s="65"/>
      <c r="AA421" s="65"/>
      <c r="AB421" s="65"/>
      <c r="AC421" s="65"/>
      <c r="AD421" s="65"/>
      <c r="AE421" s="65"/>
      <c r="AF421" s="65"/>
      <c r="AG421" s="65"/>
      <c r="AH421" s="65"/>
      <c r="AI421" s="65"/>
      <c r="AJ421" s="65"/>
      <c r="AK421" s="65"/>
      <c r="AL421" s="65"/>
      <c r="AM421" s="65"/>
      <c r="AN421" s="65"/>
      <c r="AO421" s="65"/>
      <c r="AP421" s="65"/>
      <c r="AQ421" s="65"/>
      <c r="AR421" s="65"/>
      <c r="AS421" s="65"/>
    </row>
    <row r="422" spans="1:45" ht="18.75">
      <c r="A422" s="65"/>
      <c r="B422" s="70"/>
      <c r="C422" s="70"/>
      <c r="D422" s="65"/>
      <c r="E422" s="65"/>
      <c r="F422" s="65"/>
      <c r="G422" s="65"/>
      <c r="H422" s="65"/>
      <c r="I422" s="65"/>
      <c r="J422" s="65"/>
      <c r="K422" s="65"/>
      <c r="L422" s="65"/>
      <c r="M422" s="65"/>
      <c r="N422" s="65"/>
      <c r="O422" s="65"/>
      <c r="P422" s="65"/>
      <c r="Q422" s="65"/>
      <c r="R422" s="65"/>
      <c r="S422" s="65"/>
      <c r="T422" s="65"/>
      <c r="U422" s="65"/>
      <c r="V422" s="65"/>
      <c r="W422" s="65"/>
      <c r="X422" s="65"/>
      <c r="Y422" s="65"/>
      <c r="Z422" s="65"/>
      <c r="AA422" s="65"/>
      <c r="AB422" s="65"/>
      <c r="AC422" s="65"/>
      <c r="AD422" s="65"/>
      <c r="AE422" s="65"/>
      <c r="AF422" s="65"/>
      <c r="AG422" s="65"/>
      <c r="AH422" s="65"/>
      <c r="AI422" s="65"/>
      <c r="AJ422" s="65"/>
      <c r="AK422" s="65"/>
      <c r="AL422" s="65"/>
      <c r="AM422" s="65"/>
      <c r="AN422" s="65"/>
      <c r="AO422" s="65"/>
      <c r="AP422" s="65"/>
      <c r="AQ422" s="65"/>
      <c r="AR422" s="65"/>
      <c r="AS422" s="65"/>
    </row>
    <row r="423" spans="1:45" ht="18.75">
      <c r="A423" s="65"/>
      <c r="B423" s="70"/>
      <c r="C423" s="70"/>
      <c r="D423" s="65"/>
      <c r="E423" s="65"/>
      <c r="F423" s="65"/>
      <c r="G423" s="65"/>
      <c r="H423" s="65"/>
      <c r="I423" s="65"/>
      <c r="J423" s="65"/>
      <c r="K423" s="65"/>
      <c r="L423" s="65"/>
      <c r="M423" s="65"/>
      <c r="N423" s="65"/>
      <c r="O423" s="65"/>
      <c r="P423" s="65"/>
      <c r="Q423" s="65"/>
      <c r="R423" s="65"/>
      <c r="S423" s="65"/>
      <c r="T423" s="65"/>
      <c r="U423" s="65"/>
      <c r="V423" s="65"/>
      <c r="W423" s="65"/>
      <c r="X423" s="65"/>
      <c r="Y423" s="65"/>
      <c r="Z423" s="65"/>
      <c r="AA423" s="65"/>
      <c r="AB423" s="65"/>
      <c r="AC423" s="65"/>
      <c r="AD423" s="65"/>
      <c r="AE423" s="65"/>
      <c r="AF423" s="65"/>
      <c r="AG423" s="65"/>
      <c r="AH423" s="65"/>
      <c r="AI423" s="65"/>
      <c r="AJ423" s="65"/>
      <c r="AK423" s="65"/>
      <c r="AL423" s="65"/>
      <c r="AM423" s="65"/>
      <c r="AN423" s="65"/>
      <c r="AO423" s="65"/>
      <c r="AP423" s="65"/>
      <c r="AQ423" s="65"/>
      <c r="AR423" s="65"/>
      <c r="AS423" s="65"/>
    </row>
    <row r="424" spans="1:45" ht="18.75">
      <c r="A424" s="65"/>
      <c r="B424" s="70"/>
      <c r="C424" s="70"/>
      <c r="D424" s="65"/>
      <c r="E424" s="65"/>
      <c r="F424" s="65"/>
      <c r="G424" s="65"/>
      <c r="H424" s="65"/>
      <c r="I424" s="65"/>
      <c r="J424" s="65"/>
      <c r="K424" s="65"/>
      <c r="L424" s="65"/>
      <c r="M424" s="65"/>
      <c r="N424" s="65"/>
      <c r="O424" s="65"/>
      <c r="P424" s="65"/>
      <c r="Q424" s="65"/>
      <c r="R424" s="65"/>
      <c r="S424" s="65"/>
      <c r="T424" s="65"/>
      <c r="U424" s="65"/>
      <c r="V424" s="65"/>
      <c r="W424" s="65"/>
      <c r="X424" s="65"/>
      <c r="Y424" s="65"/>
      <c r="Z424" s="65"/>
      <c r="AA424" s="65"/>
      <c r="AB424" s="65"/>
      <c r="AC424" s="65"/>
      <c r="AD424" s="65"/>
      <c r="AE424" s="65"/>
      <c r="AF424" s="65"/>
      <c r="AG424" s="65"/>
      <c r="AH424" s="65"/>
      <c r="AI424" s="65"/>
      <c r="AJ424" s="65"/>
      <c r="AK424" s="65"/>
      <c r="AL424" s="65"/>
      <c r="AM424" s="65"/>
      <c r="AN424" s="65"/>
      <c r="AO424" s="65"/>
      <c r="AP424" s="65"/>
      <c r="AQ424" s="65"/>
      <c r="AR424" s="65"/>
      <c r="AS424" s="65"/>
    </row>
    <row r="425" spans="1:45" ht="18.75">
      <c r="A425" s="65"/>
      <c r="B425" s="70"/>
      <c r="C425" s="70"/>
      <c r="D425" s="65"/>
      <c r="E425" s="65"/>
      <c r="F425" s="65"/>
      <c r="G425" s="65"/>
      <c r="H425" s="65"/>
      <c r="I425" s="65"/>
      <c r="J425" s="65"/>
      <c r="K425" s="65"/>
      <c r="L425" s="65"/>
      <c r="M425" s="65"/>
      <c r="N425" s="65"/>
      <c r="O425" s="65"/>
      <c r="P425" s="65"/>
      <c r="Q425" s="65"/>
      <c r="R425" s="65"/>
      <c r="S425" s="65"/>
      <c r="T425" s="65"/>
      <c r="U425" s="65"/>
      <c r="V425" s="65"/>
      <c r="W425" s="65"/>
      <c r="X425" s="65"/>
      <c r="Y425" s="65"/>
      <c r="Z425" s="65"/>
      <c r="AA425" s="65"/>
      <c r="AB425" s="65"/>
      <c r="AC425" s="65"/>
      <c r="AD425" s="65"/>
      <c r="AE425" s="65"/>
      <c r="AF425" s="65"/>
      <c r="AG425" s="65"/>
      <c r="AH425" s="65"/>
      <c r="AI425" s="65"/>
      <c r="AJ425" s="65"/>
      <c r="AK425" s="65"/>
      <c r="AL425" s="65"/>
      <c r="AM425" s="65"/>
      <c r="AN425" s="65"/>
      <c r="AO425" s="65"/>
      <c r="AP425" s="65"/>
      <c r="AQ425" s="65"/>
      <c r="AR425" s="65"/>
      <c r="AS425" s="65"/>
    </row>
    <row r="426" spans="1:45" ht="18.75">
      <c r="A426" s="65"/>
      <c r="B426" s="70"/>
      <c r="C426" s="70"/>
      <c r="D426" s="65"/>
      <c r="E426" s="65"/>
      <c r="F426" s="65"/>
      <c r="G426" s="65"/>
      <c r="H426" s="65"/>
      <c r="I426" s="65"/>
      <c r="J426" s="65"/>
      <c r="K426" s="65"/>
      <c r="L426" s="65"/>
      <c r="M426" s="65"/>
      <c r="N426" s="65"/>
      <c r="O426" s="65"/>
      <c r="P426" s="65"/>
      <c r="Q426" s="65"/>
      <c r="R426" s="65"/>
      <c r="S426" s="65"/>
      <c r="T426" s="65"/>
      <c r="U426" s="65"/>
      <c r="V426" s="65"/>
      <c r="W426" s="65"/>
      <c r="X426" s="65"/>
      <c r="Y426" s="65"/>
      <c r="Z426" s="65"/>
      <c r="AA426" s="65"/>
      <c r="AB426" s="65"/>
      <c r="AC426" s="65"/>
      <c r="AD426" s="65"/>
      <c r="AE426" s="65"/>
      <c r="AF426" s="65"/>
      <c r="AG426" s="65"/>
      <c r="AH426" s="65"/>
      <c r="AI426" s="65"/>
      <c r="AJ426" s="65"/>
      <c r="AK426" s="65"/>
      <c r="AL426" s="65"/>
      <c r="AM426" s="65"/>
      <c r="AN426" s="65"/>
      <c r="AO426" s="65"/>
      <c r="AP426" s="65"/>
      <c r="AQ426" s="65"/>
      <c r="AR426" s="65"/>
      <c r="AS426" s="65"/>
    </row>
    <row r="427" spans="1:45" ht="18.75">
      <c r="A427" s="65"/>
      <c r="B427" s="70"/>
      <c r="C427" s="70"/>
      <c r="D427" s="65"/>
      <c r="E427" s="65"/>
      <c r="F427" s="65"/>
      <c r="G427" s="65"/>
      <c r="H427" s="65"/>
      <c r="I427" s="65"/>
      <c r="J427" s="65"/>
      <c r="K427" s="65"/>
      <c r="L427" s="65"/>
      <c r="M427" s="65"/>
      <c r="N427" s="65"/>
      <c r="O427" s="65"/>
      <c r="P427" s="65"/>
      <c r="Q427" s="65"/>
      <c r="R427" s="65"/>
      <c r="S427" s="65"/>
      <c r="T427" s="65"/>
      <c r="U427" s="65"/>
      <c r="V427" s="65"/>
      <c r="W427" s="65"/>
      <c r="X427" s="65"/>
      <c r="Y427" s="65"/>
      <c r="Z427" s="65"/>
      <c r="AA427" s="65"/>
      <c r="AB427" s="65"/>
      <c r="AC427" s="65"/>
      <c r="AD427" s="65"/>
      <c r="AE427" s="65"/>
      <c r="AF427" s="65"/>
      <c r="AG427" s="65"/>
      <c r="AH427" s="65"/>
      <c r="AI427" s="65"/>
      <c r="AJ427" s="65"/>
      <c r="AK427" s="65"/>
      <c r="AL427" s="65"/>
      <c r="AM427" s="65"/>
      <c r="AN427" s="65"/>
      <c r="AO427" s="65"/>
      <c r="AP427" s="65"/>
      <c r="AQ427" s="65"/>
      <c r="AR427" s="65"/>
      <c r="AS427" s="65"/>
    </row>
    <row r="428" spans="1:45" ht="18.75">
      <c r="A428" s="65"/>
      <c r="B428" s="70"/>
      <c r="C428" s="70"/>
      <c r="D428" s="65"/>
      <c r="E428" s="65"/>
      <c r="F428" s="65"/>
      <c r="G428" s="65"/>
      <c r="H428" s="65"/>
      <c r="I428" s="65"/>
      <c r="J428" s="65"/>
      <c r="K428" s="65"/>
      <c r="L428" s="65"/>
      <c r="M428" s="65"/>
      <c r="N428" s="65"/>
      <c r="O428" s="65"/>
      <c r="P428" s="65"/>
      <c r="Q428" s="65"/>
      <c r="R428" s="65"/>
      <c r="S428" s="65"/>
      <c r="T428" s="65"/>
      <c r="U428" s="65"/>
      <c r="V428" s="65"/>
      <c r="W428" s="65"/>
      <c r="X428" s="65"/>
      <c r="Y428" s="65"/>
      <c r="Z428" s="65"/>
      <c r="AA428" s="65"/>
      <c r="AB428" s="65"/>
      <c r="AC428" s="65"/>
      <c r="AD428" s="65"/>
      <c r="AE428" s="65"/>
      <c r="AF428" s="65"/>
      <c r="AG428" s="65"/>
      <c r="AH428" s="65"/>
      <c r="AI428" s="65"/>
      <c r="AJ428" s="65"/>
      <c r="AK428" s="65"/>
      <c r="AL428" s="65"/>
      <c r="AM428" s="65"/>
      <c r="AN428" s="65"/>
      <c r="AO428" s="65"/>
      <c r="AP428" s="65"/>
      <c r="AQ428" s="65"/>
      <c r="AR428" s="65"/>
      <c r="AS428" s="65"/>
    </row>
    <row r="429" spans="1:45" ht="18.75">
      <c r="A429" s="65"/>
      <c r="B429" s="70"/>
      <c r="C429" s="70"/>
      <c r="D429" s="65"/>
      <c r="E429" s="65"/>
      <c r="F429" s="65"/>
      <c r="G429" s="65"/>
      <c r="H429" s="65"/>
      <c r="I429" s="65"/>
      <c r="J429" s="65"/>
      <c r="K429" s="65"/>
      <c r="L429" s="65"/>
      <c r="M429" s="65"/>
      <c r="N429" s="65"/>
      <c r="O429" s="65"/>
      <c r="P429" s="65"/>
      <c r="Q429" s="65"/>
      <c r="R429" s="65"/>
      <c r="S429" s="65"/>
      <c r="T429" s="65"/>
      <c r="U429" s="65"/>
      <c r="V429" s="65"/>
      <c r="W429" s="65"/>
      <c r="X429" s="65"/>
      <c r="Y429" s="65"/>
      <c r="Z429" s="65"/>
      <c r="AA429" s="65"/>
      <c r="AB429" s="65"/>
      <c r="AC429" s="65"/>
      <c r="AD429" s="65"/>
      <c r="AE429" s="65"/>
      <c r="AF429" s="65"/>
      <c r="AG429" s="65"/>
      <c r="AH429" s="65"/>
      <c r="AI429" s="65"/>
      <c r="AJ429" s="65"/>
      <c r="AK429" s="65"/>
      <c r="AL429" s="65"/>
      <c r="AM429" s="65"/>
      <c r="AN429" s="65"/>
      <c r="AO429" s="65"/>
      <c r="AP429" s="65"/>
      <c r="AQ429" s="65"/>
      <c r="AR429" s="65"/>
      <c r="AS429" s="65"/>
    </row>
    <row r="430" spans="1:45" ht="18.75">
      <c r="A430" s="65"/>
      <c r="B430" s="70"/>
      <c r="C430" s="70"/>
      <c r="D430" s="65"/>
      <c r="E430" s="65"/>
      <c r="F430" s="65"/>
      <c r="G430" s="65"/>
      <c r="H430" s="65"/>
      <c r="I430" s="65"/>
      <c r="J430" s="65"/>
      <c r="K430" s="65"/>
      <c r="L430" s="65"/>
      <c r="M430" s="65"/>
      <c r="N430" s="65"/>
      <c r="O430" s="65"/>
      <c r="P430" s="65"/>
      <c r="Q430" s="65"/>
      <c r="R430" s="65"/>
      <c r="S430" s="65"/>
      <c r="T430" s="65"/>
      <c r="U430" s="65"/>
      <c r="V430" s="65"/>
      <c r="W430" s="65"/>
      <c r="X430" s="65"/>
      <c r="Y430" s="65"/>
      <c r="Z430" s="65"/>
      <c r="AA430" s="65"/>
      <c r="AB430" s="65"/>
      <c r="AC430" s="65"/>
      <c r="AD430" s="65"/>
      <c r="AE430" s="65"/>
      <c r="AF430" s="65"/>
      <c r="AG430" s="65"/>
      <c r="AH430" s="65"/>
      <c r="AI430" s="65"/>
      <c r="AJ430" s="65"/>
      <c r="AK430" s="65"/>
      <c r="AL430" s="65"/>
      <c r="AM430" s="65"/>
      <c r="AN430" s="65"/>
      <c r="AO430" s="65"/>
      <c r="AP430" s="65"/>
      <c r="AQ430" s="65"/>
      <c r="AR430" s="65"/>
      <c r="AS430" s="65"/>
    </row>
    <row r="431" spans="1:45" ht="18.75">
      <c r="A431" s="65"/>
      <c r="B431" s="70"/>
      <c r="C431" s="70"/>
      <c r="D431" s="65"/>
      <c r="E431" s="65"/>
      <c r="F431" s="65"/>
      <c r="G431" s="65"/>
      <c r="H431" s="65"/>
      <c r="I431" s="65"/>
      <c r="J431" s="65"/>
      <c r="K431" s="65"/>
      <c r="L431" s="65"/>
      <c r="M431" s="65"/>
      <c r="N431" s="65"/>
      <c r="O431" s="65"/>
      <c r="P431" s="65"/>
      <c r="Q431" s="65"/>
      <c r="R431" s="65"/>
      <c r="S431" s="65"/>
      <c r="T431" s="65"/>
      <c r="U431" s="65"/>
      <c r="V431" s="65"/>
      <c r="W431" s="65"/>
      <c r="X431" s="65"/>
      <c r="Y431" s="65"/>
      <c r="Z431" s="65"/>
      <c r="AA431" s="65"/>
      <c r="AB431" s="65"/>
      <c r="AC431" s="65"/>
      <c r="AD431" s="65"/>
      <c r="AE431" s="65"/>
      <c r="AF431" s="65"/>
      <c r="AG431" s="65"/>
      <c r="AH431" s="65"/>
      <c r="AI431" s="65"/>
      <c r="AJ431" s="65"/>
      <c r="AK431" s="65"/>
      <c r="AL431" s="65"/>
      <c r="AM431" s="65"/>
      <c r="AN431" s="65"/>
      <c r="AO431" s="65"/>
      <c r="AP431" s="65"/>
      <c r="AQ431" s="65"/>
      <c r="AR431" s="65"/>
      <c r="AS431" s="65"/>
    </row>
    <row r="432" spans="1:45" ht="18.75">
      <c r="A432" s="65"/>
      <c r="B432" s="70"/>
      <c r="C432" s="70"/>
      <c r="D432" s="65"/>
      <c r="E432" s="65"/>
      <c r="F432" s="65"/>
      <c r="G432" s="65"/>
      <c r="H432" s="65"/>
      <c r="I432" s="65"/>
      <c r="J432" s="65"/>
      <c r="K432" s="65"/>
      <c r="L432" s="65"/>
      <c r="M432" s="65"/>
      <c r="N432" s="65"/>
      <c r="O432" s="65"/>
      <c r="P432" s="65"/>
      <c r="Q432" s="65"/>
      <c r="R432" s="65"/>
      <c r="S432" s="65"/>
      <c r="T432" s="65"/>
      <c r="U432" s="65"/>
      <c r="V432" s="65"/>
      <c r="W432" s="65"/>
      <c r="X432" s="65"/>
      <c r="Y432" s="65"/>
      <c r="Z432" s="65"/>
      <c r="AA432" s="65"/>
      <c r="AB432" s="65"/>
      <c r="AC432" s="65"/>
      <c r="AD432" s="65"/>
      <c r="AE432" s="65"/>
      <c r="AF432" s="65"/>
      <c r="AG432" s="65"/>
      <c r="AH432" s="65"/>
      <c r="AI432" s="65"/>
      <c r="AJ432" s="65"/>
      <c r="AK432" s="65"/>
      <c r="AL432" s="65"/>
      <c r="AM432" s="65"/>
      <c r="AN432" s="65"/>
      <c r="AO432" s="65"/>
      <c r="AP432" s="65"/>
      <c r="AQ432" s="65"/>
      <c r="AR432" s="65"/>
      <c r="AS432" s="65"/>
    </row>
    <row r="433" spans="1:45" ht="18.75">
      <c r="A433" s="65"/>
      <c r="B433" s="70"/>
      <c r="C433" s="70"/>
      <c r="D433" s="65"/>
      <c r="E433" s="65"/>
      <c r="F433" s="65"/>
      <c r="G433" s="65"/>
      <c r="H433" s="65"/>
      <c r="I433" s="65"/>
      <c r="J433" s="65"/>
      <c r="K433" s="65"/>
      <c r="L433" s="65"/>
      <c r="M433" s="65"/>
      <c r="N433" s="65"/>
      <c r="O433" s="65"/>
      <c r="P433" s="65"/>
      <c r="Q433" s="65"/>
      <c r="R433" s="65"/>
      <c r="S433" s="65"/>
      <c r="T433" s="65"/>
      <c r="U433" s="65"/>
      <c r="V433" s="65"/>
      <c r="W433" s="65"/>
      <c r="X433" s="65"/>
      <c r="Y433" s="65"/>
      <c r="Z433" s="65"/>
      <c r="AA433" s="65"/>
      <c r="AB433" s="65"/>
      <c r="AC433" s="65"/>
      <c r="AD433" s="65"/>
      <c r="AE433" s="65"/>
      <c r="AF433" s="65"/>
      <c r="AG433" s="65"/>
      <c r="AH433" s="65"/>
      <c r="AI433" s="65"/>
      <c r="AJ433" s="65"/>
      <c r="AK433" s="65"/>
      <c r="AL433" s="65"/>
      <c r="AM433" s="65"/>
      <c r="AN433" s="65"/>
      <c r="AO433" s="65"/>
      <c r="AP433" s="65"/>
      <c r="AQ433" s="65"/>
      <c r="AR433" s="65"/>
      <c r="AS433" s="65"/>
    </row>
    <row r="434" spans="1:45" ht="18.75">
      <c r="A434" s="65"/>
      <c r="B434" s="70"/>
      <c r="C434" s="70"/>
      <c r="D434" s="65"/>
      <c r="E434" s="65"/>
      <c r="F434" s="65"/>
      <c r="G434" s="65"/>
      <c r="H434" s="65"/>
      <c r="I434" s="65"/>
      <c r="J434" s="65"/>
      <c r="K434" s="65"/>
      <c r="L434" s="65"/>
      <c r="M434" s="65"/>
      <c r="N434" s="65"/>
      <c r="O434" s="65"/>
      <c r="P434" s="65"/>
      <c r="Q434" s="65"/>
      <c r="R434" s="65"/>
      <c r="S434" s="65"/>
      <c r="T434" s="65"/>
      <c r="U434" s="65"/>
      <c r="V434" s="65"/>
      <c r="W434" s="65"/>
      <c r="X434" s="65"/>
      <c r="Y434" s="65"/>
      <c r="Z434" s="65"/>
      <c r="AA434" s="65"/>
      <c r="AB434" s="65"/>
      <c r="AC434" s="65"/>
      <c r="AD434" s="65"/>
      <c r="AE434" s="65"/>
      <c r="AF434" s="65"/>
      <c r="AG434" s="65"/>
      <c r="AH434" s="65"/>
      <c r="AI434" s="65"/>
      <c r="AJ434" s="65"/>
      <c r="AK434" s="65"/>
      <c r="AL434" s="65"/>
      <c r="AM434" s="65"/>
      <c r="AN434" s="65"/>
      <c r="AO434" s="65"/>
      <c r="AP434" s="65"/>
      <c r="AQ434" s="65"/>
      <c r="AR434" s="65"/>
      <c r="AS434" s="65"/>
    </row>
    <row r="435" spans="1:45" ht="18.75">
      <c r="A435" s="65"/>
      <c r="B435" s="70"/>
      <c r="C435" s="70"/>
      <c r="D435" s="65"/>
      <c r="E435" s="65"/>
      <c r="F435" s="65"/>
      <c r="G435" s="65"/>
      <c r="H435" s="65"/>
      <c r="I435" s="65"/>
      <c r="J435" s="65"/>
      <c r="K435" s="65"/>
      <c r="L435" s="65"/>
      <c r="M435" s="65"/>
      <c r="N435" s="65"/>
      <c r="O435" s="65"/>
      <c r="P435" s="65"/>
      <c r="Q435" s="65"/>
      <c r="R435" s="65"/>
      <c r="S435" s="65"/>
      <c r="T435" s="65"/>
      <c r="U435" s="65"/>
      <c r="V435" s="65"/>
      <c r="W435" s="65"/>
      <c r="X435" s="65"/>
      <c r="Y435" s="65"/>
      <c r="Z435" s="65"/>
      <c r="AA435" s="65"/>
      <c r="AB435" s="65"/>
      <c r="AC435" s="65"/>
      <c r="AD435" s="65"/>
      <c r="AE435" s="65"/>
      <c r="AF435" s="65"/>
      <c r="AG435" s="65"/>
      <c r="AH435" s="65"/>
      <c r="AI435" s="65"/>
      <c r="AJ435" s="65"/>
      <c r="AK435" s="65"/>
      <c r="AL435" s="65"/>
      <c r="AM435" s="65"/>
      <c r="AN435" s="65"/>
      <c r="AO435" s="65"/>
      <c r="AP435" s="65"/>
      <c r="AQ435" s="65"/>
      <c r="AR435" s="65"/>
      <c r="AS435" s="65"/>
    </row>
    <row r="436" spans="1:45" ht="18.75">
      <c r="A436" s="65"/>
      <c r="B436" s="70"/>
      <c r="C436" s="70"/>
      <c r="D436" s="65"/>
      <c r="E436" s="65"/>
      <c r="F436" s="65"/>
      <c r="G436" s="65"/>
      <c r="H436" s="65"/>
      <c r="I436" s="65"/>
      <c r="J436" s="65"/>
      <c r="K436" s="65"/>
      <c r="L436" s="65"/>
      <c r="M436" s="65"/>
      <c r="N436" s="65"/>
      <c r="O436" s="65"/>
      <c r="P436" s="65"/>
      <c r="Q436" s="65"/>
      <c r="R436" s="65"/>
      <c r="S436" s="65"/>
      <c r="T436" s="65"/>
      <c r="U436" s="65"/>
      <c r="V436" s="65"/>
      <c r="W436" s="65"/>
      <c r="X436" s="65"/>
      <c r="Y436" s="65"/>
      <c r="Z436" s="65"/>
      <c r="AA436" s="65"/>
      <c r="AB436" s="65"/>
      <c r="AC436" s="65"/>
      <c r="AD436" s="65"/>
      <c r="AE436" s="65"/>
      <c r="AF436" s="65"/>
      <c r="AG436" s="65"/>
      <c r="AH436" s="65"/>
      <c r="AI436" s="65"/>
      <c r="AJ436" s="65"/>
      <c r="AK436" s="65"/>
      <c r="AL436" s="65"/>
      <c r="AM436" s="65"/>
      <c r="AN436" s="65"/>
      <c r="AO436" s="65"/>
      <c r="AP436" s="65"/>
      <c r="AQ436" s="65"/>
      <c r="AR436" s="65"/>
      <c r="AS436" s="65"/>
    </row>
    <row r="437" spans="1:45" ht="18.75">
      <c r="A437" s="65"/>
      <c r="B437" s="70"/>
      <c r="C437" s="70"/>
      <c r="D437" s="65"/>
      <c r="E437" s="65"/>
      <c r="F437" s="65"/>
      <c r="G437" s="65"/>
      <c r="H437" s="65"/>
      <c r="I437" s="65"/>
      <c r="J437" s="65"/>
      <c r="K437" s="65"/>
      <c r="L437" s="65"/>
      <c r="M437" s="65"/>
      <c r="N437" s="65"/>
      <c r="O437" s="65"/>
      <c r="P437" s="65"/>
      <c r="Q437" s="65"/>
      <c r="R437" s="65"/>
      <c r="S437" s="65"/>
      <c r="T437" s="65"/>
      <c r="U437" s="65"/>
      <c r="V437" s="65"/>
      <c r="W437" s="65"/>
      <c r="X437" s="65"/>
      <c r="Y437" s="65"/>
      <c r="Z437" s="65"/>
      <c r="AA437" s="65"/>
      <c r="AB437" s="65"/>
      <c r="AC437" s="65"/>
      <c r="AD437" s="65"/>
      <c r="AE437" s="65"/>
      <c r="AF437" s="65"/>
      <c r="AG437" s="65"/>
      <c r="AH437" s="65"/>
      <c r="AI437" s="65"/>
      <c r="AJ437" s="65"/>
      <c r="AK437" s="65"/>
      <c r="AL437" s="65"/>
      <c r="AM437" s="65"/>
      <c r="AN437" s="65"/>
      <c r="AO437" s="65"/>
      <c r="AP437" s="65"/>
      <c r="AQ437" s="65"/>
      <c r="AR437" s="65"/>
      <c r="AS437" s="65"/>
    </row>
    <row r="438" spans="1:45" ht="18.75">
      <c r="A438" s="65"/>
      <c r="B438" s="70"/>
      <c r="C438" s="70"/>
      <c r="D438" s="65"/>
      <c r="E438" s="65"/>
      <c r="F438" s="65"/>
      <c r="G438" s="65"/>
      <c r="H438" s="65"/>
      <c r="I438" s="65"/>
      <c r="J438" s="65"/>
      <c r="K438" s="65"/>
      <c r="L438" s="65"/>
      <c r="M438" s="65"/>
      <c r="N438" s="65"/>
      <c r="O438" s="65"/>
      <c r="P438" s="65"/>
      <c r="Q438" s="65"/>
      <c r="R438" s="65"/>
      <c r="S438" s="65"/>
      <c r="T438" s="65"/>
      <c r="U438" s="65"/>
      <c r="V438" s="65"/>
      <c r="W438" s="65"/>
      <c r="X438" s="65"/>
      <c r="Y438" s="65"/>
      <c r="Z438" s="65"/>
      <c r="AA438" s="65"/>
      <c r="AB438" s="65"/>
      <c r="AC438" s="65"/>
      <c r="AD438" s="65"/>
      <c r="AE438" s="65"/>
      <c r="AF438" s="65"/>
      <c r="AG438" s="65"/>
      <c r="AH438" s="65"/>
      <c r="AI438" s="65"/>
      <c r="AJ438" s="65"/>
      <c r="AK438" s="65"/>
      <c r="AL438" s="65"/>
      <c r="AM438" s="65"/>
      <c r="AN438" s="65"/>
      <c r="AO438" s="65"/>
      <c r="AP438" s="65"/>
      <c r="AQ438" s="65"/>
      <c r="AR438" s="65"/>
      <c r="AS438" s="65"/>
    </row>
    <row r="439" spans="1:45" ht="18.75">
      <c r="A439" s="65"/>
      <c r="B439" s="70"/>
      <c r="C439" s="70"/>
      <c r="D439" s="65"/>
      <c r="E439" s="65"/>
      <c r="F439" s="65"/>
      <c r="G439" s="65"/>
      <c r="H439" s="65"/>
      <c r="I439" s="65"/>
      <c r="J439" s="65"/>
      <c r="K439" s="65"/>
      <c r="L439" s="65"/>
      <c r="M439" s="65"/>
      <c r="N439" s="65"/>
      <c r="O439" s="65"/>
      <c r="P439" s="65"/>
      <c r="Q439" s="65"/>
      <c r="R439" s="65"/>
      <c r="S439" s="65"/>
      <c r="T439" s="65"/>
      <c r="U439" s="65"/>
      <c r="V439" s="65"/>
      <c r="W439" s="65"/>
      <c r="X439" s="65"/>
      <c r="Y439" s="65"/>
      <c r="Z439" s="65"/>
      <c r="AA439" s="65"/>
      <c r="AB439" s="65"/>
      <c r="AC439" s="65"/>
      <c r="AD439" s="65"/>
      <c r="AE439" s="65"/>
      <c r="AF439" s="65"/>
      <c r="AG439" s="65"/>
      <c r="AH439" s="65"/>
      <c r="AI439" s="65"/>
      <c r="AJ439" s="65"/>
      <c r="AK439" s="65"/>
      <c r="AL439" s="65"/>
      <c r="AM439" s="65"/>
      <c r="AN439" s="65"/>
      <c r="AO439" s="65"/>
      <c r="AP439" s="65"/>
      <c r="AQ439" s="65"/>
      <c r="AR439" s="65"/>
      <c r="AS439" s="65"/>
    </row>
    <row r="440" spans="1:45" ht="18.75">
      <c r="A440" s="65"/>
      <c r="B440" s="70"/>
      <c r="C440" s="70"/>
      <c r="D440" s="65"/>
      <c r="E440" s="65"/>
      <c r="F440" s="65"/>
      <c r="G440" s="65"/>
      <c r="H440" s="65"/>
      <c r="I440" s="65"/>
      <c r="J440" s="65"/>
      <c r="K440" s="65"/>
      <c r="L440" s="65"/>
      <c r="M440" s="65"/>
      <c r="N440" s="65"/>
      <c r="O440" s="65"/>
      <c r="P440" s="65"/>
      <c r="Q440" s="65"/>
      <c r="R440" s="65"/>
      <c r="S440" s="65"/>
      <c r="T440" s="65"/>
      <c r="U440" s="65"/>
      <c r="V440" s="65"/>
      <c r="W440" s="65"/>
      <c r="X440" s="65"/>
      <c r="Y440" s="65"/>
      <c r="Z440" s="65"/>
      <c r="AA440" s="65"/>
      <c r="AB440" s="65"/>
      <c r="AC440" s="65"/>
      <c r="AD440" s="65"/>
      <c r="AE440" s="65"/>
      <c r="AF440" s="65"/>
      <c r="AG440" s="65"/>
      <c r="AH440" s="65"/>
      <c r="AI440" s="65"/>
      <c r="AJ440" s="65"/>
      <c r="AK440" s="65"/>
      <c r="AL440" s="65"/>
      <c r="AM440" s="65"/>
      <c r="AN440" s="65"/>
      <c r="AO440" s="65"/>
      <c r="AP440" s="65"/>
      <c r="AQ440" s="65"/>
      <c r="AR440" s="65"/>
      <c r="AS440" s="65"/>
    </row>
    <row r="441" spans="1:45" ht="18.75">
      <c r="A441" s="65"/>
      <c r="B441" s="70"/>
      <c r="C441" s="70"/>
      <c r="D441" s="65"/>
      <c r="E441" s="65"/>
      <c r="F441" s="65"/>
      <c r="G441" s="65"/>
      <c r="H441" s="65"/>
      <c r="I441" s="65"/>
      <c r="J441" s="65"/>
      <c r="K441" s="65"/>
      <c r="L441" s="65"/>
      <c r="M441" s="65"/>
      <c r="N441" s="65"/>
      <c r="O441" s="65"/>
      <c r="P441" s="65"/>
      <c r="Q441" s="65"/>
      <c r="R441" s="65"/>
      <c r="S441" s="65"/>
      <c r="T441" s="65"/>
      <c r="U441" s="65"/>
      <c r="V441" s="65"/>
      <c r="W441" s="65"/>
      <c r="X441" s="65"/>
      <c r="Y441" s="65"/>
      <c r="Z441" s="65"/>
      <c r="AA441" s="65"/>
      <c r="AB441" s="65"/>
      <c r="AC441" s="65"/>
      <c r="AD441" s="65"/>
      <c r="AE441" s="65"/>
      <c r="AF441" s="65"/>
      <c r="AG441" s="65"/>
      <c r="AH441" s="65"/>
      <c r="AI441" s="65"/>
      <c r="AJ441" s="65"/>
      <c r="AK441" s="65"/>
      <c r="AL441" s="65"/>
      <c r="AM441" s="65"/>
      <c r="AN441" s="65"/>
      <c r="AO441" s="65"/>
      <c r="AP441" s="65"/>
      <c r="AQ441" s="65"/>
      <c r="AR441" s="65"/>
      <c r="AS441" s="65"/>
    </row>
    <row r="442" spans="1:45" ht="18.75">
      <c r="A442" s="65"/>
      <c r="B442" s="70"/>
      <c r="C442" s="70"/>
      <c r="D442" s="65"/>
      <c r="E442" s="65"/>
      <c r="F442" s="65"/>
      <c r="G442" s="65"/>
      <c r="H442" s="65"/>
      <c r="I442" s="65"/>
      <c r="J442" s="65"/>
      <c r="K442" s="65"/>
      <c r="L442" s="65"/>
      <c r="M442" s="65"/>
      <c r="N442" s="65"/>
      <c r="O442" s="65"/>
      <c r="P442" s="65"/>
      <c r="Q442" s="65"/>
      <c r="R442" s="65"/>
      <c r="S442" s="65"/>
      <c r="T442" s="65"/>
      <c r="U442" s="65"/>
      <c r="V442" s="65"/>
      <c r="W442" s="65"/>
      <c r="X442" s="65"/>
      <c r="Y442" s="65"/>
      <c r="Z442" s="65"/>
      <c r="AA442" s="65"/>
      <c r="AB442" s="65"/>
      <c r="AC442" s="65"/>
      <c r="AD442" s="65"/>
      <c r="AE442" s="65"/>
      <c r="AF442" s="65"/>
      <c r="AG442" s="65"/>
      <c r="AH442" s="65"/>
      <c r="AI442" s="65"/>
      <c r="AJ442" s="65"/>
      <c r="AK442" s="65"/>
      <c r="AL442" s="65"/>
      <c r="AM442" s="65"/>
      <c r="AN442" s="65"/>
      <c r="AO442" s="65"/>
      <c r="AP442" s="65"/>
      <c r="AQ442" s="65"/>
      <c r="AR442" s="65"/>
      <c r="AS442" s="65"/>
    </row>
    <row r="443" spans="1:45" ht="18.75">
      <c r="A443" s="65"/>
      <c r="B443" s="70"/>
      <c r="C443" s="70"/>
      <c r="D443" s="65"/>
      <c r="E443" s="65"/>
      <c r="F443" s="65"/>
      <c r="G443" s="65"/>
      <c r="H443" s="65"/>
      <c r="I443" s="65"/>
      <c r="J443" s="65"/>
      <c r="K443" s="65"/>
      <c r="L443" s="65"/>
      <c r="M443" s="65"/>
      <c r="N443" s="65"/>
      <c r="O443" s="65"/>
      <c r="P443" s="65"/>
      <c r="Q443" s="65"/>
      <c r="R443" s="65"/>
      <c r="S443" s="65"/>
      <c r="T443" s="65"/>
      <c r="U443" s="65"/>
      <c r="V443" s="65"/>
      <c r="W443" s="65"/>
      <c r="X443" s="65"/>
      <c r="Y443" s="65"/>
      <c r="Z443" s="65"/>
      <c r="AA443" s="65"/>
      <c r="AB443" s="65"/>
      <c r="AC443" s="65"/>
      <c r="AD443" s="65"/>
      <c r="AE443" s="65"/>
      <c r="AF443" s="65"/>
      <c r="AG443" s="65"/>
      <c r="AH443" s="65"/>
      <c r="AI443" s="65"/>
      <c r="AJ443" s="65"/>
      <c r="AK443" s="65"/>
      <c r="AL443" s="65"/>
      <c r="AM443" s="65"/>
      <c r="AN443" s="65"/>
      <c r="AO443" s="65"/>
      <c r="AP443" s="65"/>
      <c r="AQ443" s="65"/>
      <c r="AR443" s="65"/>
      <c r="AS443" s="65"/>
    </row>
    <row r="444" spans="1:45" ht="18.75">
      <c r="A444" s="65"/>
      <c r="B444" s="70"/>
      <c r="C444" s="70"/>
      <c r="D444" s="65"/>
      <c r="E444" s="65"/>
      <c r="F444" s="65"/>
      <c r="G444" s="65"/>
      <c r="H444" s="65"/>
      <c r="I444" s="65"/>
      <c r="J444" s="65"/>
      <c r="K444" s="65"/>
      <c r="L444" s="65"/>
      <c r="M444" s="65"/>
      <c r="N444" s="65"/>
      <c r="O444" s="65"/>
      <c r="P444" s="65"/>
      <c r="Q444" s="65"/>
      <c r="R444" s="65"/>
      <c r="S444" s="65"/>
      <c r="T444" s="65"/>
      <c r="U444" s="65"/>
      <c r="V444" s="65"/>
      <c r="W444" s="65"/>
      <c r="X444" s="65"/>
      <c r="Y444" s="65"/>
      <c r="Z444" s="65"/>
      <c r="AA444" s="65"/>
      <c r="AB444" s="65"/>
      <c r="AC444" s="65"/>
      <c r="AD444" s="65"/>
      <c r="AE444" s="65"/>
      <c r="AF444" s="65"/>
      <c r="AG444" s="65"/>
      <c r="AH444" s="65"/>
      <c r="AI444" s="65"/>
      <c r="AJ444" s="65"/>
      <c r="AK444" s="65"/>
      <c r="AL444" s="65"/>
      <c r="AM444" s="65"/>
      <c r="AN444" s="65"/>
      <c r="AO444" s="65"/>
      <c r="AP444" s="65"/>
      <c r="AQ444" s="65"/>
      <c r="AR444" s="65"/>
      <c r="AS444" s="65"/>
    </row>
    <row r="445" spans="1:45" ht="18.75">
      <c r="A445" s="65"/>
      <c r="B445" s="70"/>
      <c r="C445" s="70"/>
      <c r="D445" s="65"/>
      <c r="E445" s="65"/>
      <c r="F445" s="65"/>
      <c r="G445" s="65"/>
      <c r="H445" s="65"/>
      <c r="I445" s="65"/>
      <c r="J445" s="65"/>
      <c r="K445" s="65"/>
      <c r="L445" s="65"/>
      <c r="M445" s="65"/>
      <c r="N445" s="65"/>
      <c r="O445" s="65"/>
      <c r="P445" s="65"/>
      <c r="Q445" s="65"/>
      <c r="R445" s="65"/>
      <c r="S445" s="65"/>
      <c r="T445" s="65"/>
      <c r="U445" s="65"/>
      <c r="V445" s="65"/>
      <c r="W445" s="65"/>
      <c r="X445" s="65"/>
      <c r="Y445" s="65"/>
      <c r="Z445" s="65"/>
      <c r="AA445" s="65"/>
      <c r="AB445" s="65"/>
      <c r="AC445" s="65"/>
      <c r="AD445" s="65"/>
      <c r="AE445" s="65"/>
      <c r="AF445" s="65"/>
      <c r="AG445" s="65"/>
      <c r="AH445" s="65"/>
      <c r="AI445" s="65"/>
      <c r="AJ445" s="65"/>
      <c r="AK445" s="65"/>
      <c r="AL445" s="65"/>
      <c r="AM445" s="65"/>
      <c r="AN445" s="65"/>
      <c r="AO445" s="65"/>
      <c r="AP445" s="65"/>
      <c r="AQ445" s="65"/>
      <c r="AR445" s="65"/>
      <c r="AS445" s="65"/>
    </row>
    <row r="446" spans="1:45" ht="18.75">
      <c r="A446" s="65"/>
      <c r="B446" s="70"/>
      <c r="C446" s="70"/>
      <c r="D446" s="65"/>
      <c r="E446" s="65"/>
      <c r="F446" s="65"/>
      <c r="G446" s="65"/>
      <c r="H446" s="65"/>
      <c r="I446" s="65"/>
      <c r="J446" s="65"/>
      <c r="K446" s="65"/>
      <c r="L446" s="65"/>
      <c r="M446" s="65"/>
      <c r="N446" s="65"/>
      <c r="O446" s="65"/>
      <c r="P446" s="65"/>
      <c r="Q446" s="65"/>
      <c r="R446" s="65"/>
      <c r="S446" s="65"/>
      <c r="T446" s="65"/>
      <c r="U446" s="65"/>
      <c r="V446" s="65"/>
      <c r="W446" s="65"/>
      <c r="X446" s="65"/>
      <c r="Y446" s="65"/>
      <c r="Z446" s="65"/>
      <c r="AA446" s="65"/>
      <c r="AB446" s="65"/>
      <c r="AC446" s="65"/>
      <c r="AD446" s="65"/>
      <c r="AE446" s="65"/>
      <c r="AF446" s="65"/>
      <c r="AG446" s="65"/>
      <c r="AH446" s="65"/>
      <c r="AI446" s="65"/>
      <c r="AJ446" s="65"/>
      <c r="AK446" s="65"/>
      <c r="AL446" s="65"/>
      <c r="AM446" s="65"/>
      <c r="AN446" s="65"/>
      <c r="AO446" s="65"/>
      <c r="AP446" s="65"/>
      <c r="AQ446" s="65"/>
      <c r="AR446" s="65"/>
      <c r="AS446" s="65"/>
    </row>
    <row r="447" spans="1:45" ht="18.75">
      <c r="A447" s="65"/>
      <c r="B447" s="70"/>
      <c r="C447" s="70"/>
      <c r="D447" s="65"/>
      <c r="E447" s="65"/>
      <c r="F447" s="65"/>
      <c r="G447" s="65"/>
      <c r="H447" s="65"/>
      <c r="I447" s="65"/>
      <c r="J447" s="65"/>
      <c r="K447" s="65"/>
      <c r="L447" s="65"/>
      <c r="M447" s="65"/>
      <c r="N447" s="65"/>
      <c r="O447" s="65"/>
      <c r="P447" s="65"/>
      <c r="Q447" s="65"/>
      <c r="R447" s="65"/>
      <c r="S447" s="65"/>
      <c r="T447" s="65"/>
      <c r="U447" s="65"/>
      <c r="V447" s="65"/>
      <c r="W447" s="65"/>
      <c r="X447" s="65"/>
      <c r="Y447" s="65"/>
      <c r="Z447" s="65"/>
      <c r="AA447" s="65"/>
      <c r="AB447" s="65"/>
      <c r="AC447" s="65"/>
      <c r="AD447" s="65"/>
      <c r="AE447" s="65"/>
      <c r="AF447" s="65"/>
      <c r="AG447" s="65"/>
      <c r="AH447" s="65"/>
      <c r="AI447" s="65"/>
      <c r="AJ447" s="65"/>
      <c r="AK447" s="65"/>
      <c r="AL447" s="65"/>
      <c r="AM447" s="65"/>
      <c r="AN447" s="65"/>
      <c r="AO447" s="65"/>
      <c r="AP447" s="65"/>
      <c r="AQ447" s="65"/>
      <c r="AR447" s="65"/>
      <c r="AS447" s="65"/>
    </row>
    <row r="448" spans="1:45" ht="18.75">
      <c r="A448" s="65"/>
      <c r="B448" s="70"/>
      <c r="C448" s="70"/>
      <c r="D448" s="65"/>
      <c r="E448" s="65"/>
      <c r="F448" s="65"/>
      <c r="G448" s="65"/>
      <c r="H448" s="65"/>
      <c r="I448" s="65"/>
      <c r="J448" s="65"/>
      <c r="K448" s="65"/>
      <c r="L448" s="65"/>
      <c r="M448" s="65"/>
      <c r="N448" s="65"/>
      <c r="O448" s="65"/>
      <c r="P448" s="65"/>
      <c r="Q448" s="65"/>
      <c r="R448" s="65"/>
      <c r="S448" s="65"/>
      <c r="T448" s="65"/>
      <c r="U448" s="65"/>
      <c r="V448" s="65"/>
      <c r="W448" s="65"/>
      <c r="X448" s="65"/>
      <c r="Y448" s="65"/>
      <c r="Z448" s="65"/>
      <c r="AA448" s="65"/>
      <c r="AB448" s="65"/>
      <c r="AC448" s="65"/>
      <c r="AD448" s="65"/>
      <c r="AE448" s="65"/>
      <c r="AF448" s="65"/>
      <c r="AG448" s="65"/>
      <c r="AH448" s="65"/>
      <c r="AI448" s="65"/>
      <c r="AJ448" s="65"/>
      <c r="AK448" s="65"/>
      <c r="AL448" s="65"/>
      <c r="AM448" s="65"/>
      <c r="AN448" s="65"/>
      <c r="AO448" s="65"/>
      <c r="AP448" s="65"/>
      <c r="AQ448" s="65"/>
      <c r="AR448" s="65"/>
      <c r="AS448" s="65"/>
    </row>
    <row r="449" spans="1:45" ht="18.75">
      <c r="A449" s="65"/>
      <c r="B449" s="70"/>
      <c r="C449" s="70"/>
      <c r="D449" s="65"/>
      <c r="E449" s="65"/>
      <c r="F449" s="65"/>
      <c r="G449" s="65"/>
      <c r="H449" s="65"/>
      <c r="I449" s="65"/>
      <c r="J449" s="65"/>
      <c r="K449" s="65"/>
      <c r="L449" s="65"/>
      <c r="M449" s="65"/>
      <c r="N449" s="65"/>
      <c r="O449" s="65"/>
      <c r="P449" s="65"/>
      <c r="Q449" s="65"/>
      <c r="R449" s="65"/>
      <c r="S449" s="65"/>
      <c r="T449" s="65"/>
      <c r="U449" s="65"/>
      <c r="V449" s="65"/>
      <c r="W449" s="65"/>
      <c r="X449" s="65"/>
      <c r="Y449" s="65"/>
      <c r="Z449" s="65"/>
      <c r="AA449" s="65"/>
      <c r="AB449" s="65"/>
      <c r="AC449" s="65"/>
      <c r="AD449" s="65"/>
      <c r="AE449" s="65"/>
      <c r="AF449" s="65"/>
      <c r="AG449" s="65"/>
      <c r="AH449" s="65"/>
      <c r="AI449" s="65"/>
      <c r="AJ449" s="65"/>
      <c r="AK449" s="65"/>
      <c r="AL449" s="65"/>
      <c r="AM449" s="65"/>
      <c r="AN449" s="65"/>
      <c r="AO449" s="65"/>
      <c r="AP449" s="65"/>
      <c r="AQ449" s="65"/>
      <c r="AR449" s="65"/>
      <c r="AS449" s="65"/>
    </row>
    <row r="450" spans="1:45" ht="18.75">
      <c r="A450" s="65"/>
      <c r="B450" s="70"/>
      <c r="C450" s="70"/>
      <c r="D450" s="65"/>
      <c r="E450" s="65"/>
      <c r="F450" s="65"/>
      <c r="G450" s="65"/>
      <c r="H450" s="65"/>
      <c r="I450" s="65"/>
      <c r="J450" s="65"/>
      <c r="K450" s="65"/>
      <c r="L450" s="65"/>
      <c r="M450" s="65"/>
      <c r="N450" s="65"/>
      <c r="O450" s="65"/>
      <c r="P450" s="65"/>
      <c r="Q450" s="65"/>
      <c r="R450" s="65"/>
      <c r="S450" s="65"/>
      <c r="T450" s="65"/>
      <c r="U450" s="65"/>
      <c r="V450" s="65"/>
      <c r="W450" s="65"/>
      <c r="X450" s="65"/>
      <c r="Y450" s="65"/>
      <c r="Z450" s="65"/>
      <c r="AA450" s="65"/>
      <c r="AB450" s="65"/>
      <c r="AC450" s="65"/>
      <c r="AD450" s="65"/>
      <c r="AE450" s="65"/>
      <c r="AF450" s="65"/>
      <c r="AG450" s="65"/>
      <c r="AH450" s="65"/>
      <c r="AI450" s="65"/>
      <c r="AJ450" s="65"/>
      <c r="AK450" s="65"/>
      <c r="AL450" s="65"/>
      <c r="AM450" s="65"/>
      <c r="AN450" s="65"/>
      <c r="AO450" s="65"/>
      <c r="AP450" s="65"/>
      <c r="AQ450" s="65"/>
      <c r="AR450" s="65"/>
      <c r="AS450" s="65"/>
    </row>
    <row r="451" spans="1:45" ht="18.75">
      <c r="A451" s="65"/>
      <c r="B451" s="70"/>
      <c r="C451" s="70"/>
      <c r="D451" s="65"/>
      <c r="E451" s="65"/>
      <c r="F451" s="65"/>
      <c r="G451" s="65"/>
      <c r="H451" s="65"/>
      <c r="I451" s="65"/>
      <c r="J451" s="65"/>
      <c r="K451" s="65"/>
      <c r="L451" s="65"/>
      <c r="M451" s="65"/>
      <c r="N451" s="65"/>
      <c r="O451" s="65"/>
      <c r="P451" s="65"/>
      <c r="Q451" s="65"/>
      <c r="R451" s="65"/>
      <c r="S451" s="65"/>
      <c r="T451" s="65"/>
      <c r="U451" s="65"/>
      <c r="V451" s="65"/>
      <c r="W451" s="65"/>
      <c r="X451" s="65"/>
      <c r="Y451" s="65"/>
      <c r="Z451" s="65"/>
      <c r="AA451" s="65"/>
      <c r="AB451" s="65"/>
      <c r="AC451" s="65"/>
      <c r="AD451" s="65"/>
      <c r="AE451" s="65"/>
      <c r="AF451" s="65"/>
      <c r="AG451" s="65"/>
      <c r="AH451" s="65"/>
      <c r="AI451" s="65"/>
      <c r="AJ451" s="65"/>
      <c r="AK451" s="65"/>
      <c r="AL451" s="65"/>
      <c r="AM451" s="65"/>
      <c r="AN451" s="65"/>
      <c r="AO451" s="65"/>
      <c r="AP451" s="65"/>
      <c r="AQ451" s="65"/>
      <c r="AR451" s="65"/>
      <c r="AS451" s="65"/>
    </row>
    <row r="452" spans="1:45" ht="18.75">
      <c r="A452" s="65"/>
      <c r="B452" s="70"/>
      <c r="C452" s="70"/>
      <c r="D452" s="65"/>
      <c r="E452" s="65"/>
      <c r="F452" s="65"/>
      <c r="G452" s="65"/>
      <c r="H452" s="65"/>
      <c r="I452" s="65"/>
      <c r="J452" s="65"/>
      <c r="K452" s="65"/>
      <c r="L452" s="65"/>
      <c r="M452" s="65"/>
      <c r="N452" s="65"/>
      <c r="O452" s="65"/>
      <c r="P452" s="65"/>
      <c r="Q452" s="65"/>
      <c r="R452" s="65"/>
      <c r="S452" s="65"/>
      <c r="T452" s="65"/>
      <c r="U452" s="65"/>
      <c r="V452" s="65"/>
      <c r="W452" s="65"/>
      <c r="X452" s="65"/>
      <c r="Y452" s="65"/>
      <c r="Z452" s="65"/>
      <c r="AA452" s="65"/>
      <c r="AB452" s="65"/>
      <c r="AC452" s="65"/>
      <c r="AD452" s="65"/>
      <c r="AE452" s="65"/>
      <c r="AF452" s="65"/>
      <c r="AG452" s="65"/>
      <c r="AH452" s="65"/>
      <c r="AI452" s="65"/>
      <c r="AJ452" s="65"/>
      <c r="AK452" s="65"/>
      <c r="AL452" s="65"/>
      <c r="AM452" s="65"/>
      <c r="AN452" s="65"/>
      <c r="AO452" s="65"/>
      <c r="AP452" s="65"/>
      <c r="AQ452" s="65"/>
      <c r="AR452" s="65"/>
      <c r="AS452" s="65"/>
    </row>
    <row r="453" spans="1:45" ht="18.75">
      <c r="A453" s="65"/>
      <c r="B453" s="70"/>
      <c r="C453" s="70"/>
      <c r="D453" s="65"/>
      <c r="E453" s="65"/>
      <c r="F453" s="65"/>
      <c r="G453" s="65"/>
      <c r="H453" s="65"/>
      <c r="I453" s="65"/>
      <c r="J453" s="65"/>
      <c r="K453" s="65"/>
      <c r="L453" s="65"/>
      <c r="M453" s="65"/>
      <c r="N453" s="65"/>
      <c r="O453" s="65"/>
      <c r="P453" s="65"/>
      <c r="Q453" s="65"/>
      <c r="R453" s="65"/>
      <c r="S453" s="65"/>
      <c r="T453" s="65"/>
      <c r="U453" s="65"/>
      <c r="V453" s="65"/>
      <c r="W453" s="65"/>
      <c r="X453" s="65"/>
      <c r="Y453" s="65"/>
      <c r="Z453" s="65"/>
      <c r="AA453" s="65"/>
      <c r="AB453" s="65"/>
      <c r="AC453" s="65"/>
      <c r="AD453" s="65"/>
      <c r="AE453" s="65"/>
      <c r="AF453" s="65"/>
      <c r="AG453" s="65"/>
      <c r="AH453" s="65"/>
      <c r="AI453" s="65"/>
      <c r="AJ453" s="65"/>
      <c r="AK453" s="65"/>
      <c r="AL453" s="65"/>
      <c r="AM453" s="65"/>
      <c r="AN453" s="65"/>
      <c r="AO453" s="65"/>
      <c r="AP453" s="65"/>
      <c r="AQ453" s="65"/>
      <c r="AR453" s="65"/>
      <c r="AS453" s="65"/>
    </row>
    <row r="454" spans="1:45" ht="18.75">
      <c r="A454" s="65"/>
      <c r="B454" s="70"/>
      <c r="C454" s="70"/>
      <c r="D454" s="65"/>
      <c r="E454" s="65"/>
      <c r="F454" s="65"/>
      <c r="G454" s="65"/>
      <c r="H454" s="65"/>
      <c r="I454" s="65"/>
      <c r="J454" s="65"/>
      <c r="K454" s="65"/>
      <c r="L454" s="65"/>
      <c r="M454" s="65"/>
      <c r="N454" s="65"/>
      <c r="O454" s="65"/>
      <c r="P454" s="65"/>
      <c r="Q454" s="65"/>
      <c r="R454" s="65"/>
      <c r="S454" s="65"/>
      <c r="T454" s="65"/>
      <c r="U454" s="65"/>
      <c r="V454" s="65"/>
      <c r="W454" s="65"/>
      <c r="X454" s="65"/>
      <c r="Y454" s="65"/>
      <c r="Z454" s="65"/>
      <c r="AA454" s="65"/>
      <c r="AB454" s="65"/>
      <c r="AC454" s="65"/>
      <c r="AD454" s="65"/>
      <c r="AE454" s="65"/>
      <c r="AF454" s="65"/>
      <c r="AG454" s="65"/>
      <c r="AH454" s="65"/>
      <c r="AI454" s="65"/>
      <c r="AJ454" s="65"/>
      <c r="AK454" s="65"/>
      <c r="AL454" s="65"/>
      <c r="AM454" s="65"/>
      <c r="AN454" s="65"/>
      <c r="AO454" s="65"/>
      <c r="AP454" s="65"/>
      <c r="AQ454" s="65"/>
      <c r="AR454" s="65"/>
      <c r="AS454" s="65"/>
    </row>
    <row r="455" spans="1:45" ht="18.75">
      <c r="A455" s="65"/>
      <c r="B455" s="70"/>
      <c r="C455" s="70"/>
      <c r="D455" s="65"/>
      <c r="E455" s="65"/>
      <c r="F455" s="65"/>
      <c r="G455" s="65"/>
      <c r="H455" s="65"/>
      <c r="I455" s="65"/>
      <c r="J455" s="65"/>
      <c r="K455" s="65"/>
      <c r="L455" s="65"/>
      <c r="M455" s="65"/>
      <c r="N455" s="65"/>
      <c r="O455" s="65"/>
      <c r="P455" s="65"/>
      <c r="Q455" s="65"/>
      <c r="R455" s="65"/>
      <c r="S455" s="65"/>
      <c r="T455" s="65"/>
      <c r="U455" s="65"/>
      <c r="V455" s="65"/>
      <c r="W455" s="65"/>
      <c r="X455" s="65"/>
      <c r="Y455" s="65"/>
      <c r="Z455" s="65"/>
      <c r="AA455" s="65"/>
      <c r="AB455" s="65"/>
      <c r="AC455" s="65"/>
      <c r="AD455" s="65"/>
      <c r="AE455" s="65"/>
      <c r="AF455" s="65"/>
      <c r="AG455" s="65"/>
      <c r="AH455" s="65"/>
      <c r="AI455" s="65"/>
      <c r="AJ455" s="65"/>
      <c r="AK455" s="65"/>
      <c r="AL455" s="65"/>
      <c r="AM455" s="65"/>
      <c r="AN455" s="65"/>
      <c r="AO455" s="65"/>
      <c r="AP455" s="65"/>
      <c r="AQ455" s="65"/>
      <c r="AR455" s="65"/>
      <c r="AS455" s="65"/>
    </row>
    <row r="456" spans="1:45" ht="18.75">
      <c r="A456" s="65"/>
      <c r="B456" s="70"/>
      <c r="C456" s="70"/>
      <c r="D456" s="65"/>
      <c r="E456" s="65"/>
      <c r="F456" s="65"/>
      <c r="G456" s="65"/>
      <c r="H456" s="65"/>
      <c r="I456" s="65"/>
      <c r="J456" s="65"/>
      <c r="K456" s="65"/>
      <c r="L456" s="65"/>
      <c r="M456" s="65"/>
      <c r="N456" s="65"/>
      <c r="O456" s="65"/>
      <c r="P456" s="65"/>
      <c r="Q456" s="65"/>
      <c r="R456" s="65"/>
      <c r="S456" s="65"/>
      <c r="T456" s="65"/>
      <c r="U456" s="65"/>
      <c r="V456" s="65"/>
      <c r="W456" s="65"/>
      <c r="X456" s="65"/>
      <c r="Y456" s="65"/>
      <c r="Z456" s="65"/>
      <c r="AA456" s="65"/>
      <c r="AB456" s="65"/>
      <c r="AC456" s="65"/>
      <c r="AD456" s="65"/>
      <c r="AE456" s="65"/>
      <c r="AF456" s="65"/>
      <c r="AG456" s="65"/>
      <c r="AH456" s="65"/>
      <c r="AI456" s="65"/>
      <c r="AJ456" s="65"/>
      <c r="AK456" s="65"/>
      <c r="AL456" s="65"/>
      <c r="AM456" s="65"/>
      <c r="AN456" s="65"/>
      <c r="AO456" s="65"/>
      <c r="AP456" s="65"/>
      <c r="AQ456" s="65"/>
      <c r="AR456" s="65"/>
      <c r="AS456" s="65"/>
    </row>
    <row r="457" spans="1:45" ht="18.75">
      <c r="A457" s="65"/>
      <c r="B457" s="70"/>
      <c r="C457" s="70"/>
      <c r="D457" s="65"/>
      <c r="E457" s="65"/>
      <c r="F457" s="65"/>
      <c r="G457" s="65"/>
      <c r="H457" s="65"/>
      <c r="I457" s="65"/>
      <c r="J457" s="65"/>
      <c r="K457" s="65"/>
      <c r="L457" s="65"/>
      <c r="M457" s="65"/>
      <c r="N457" s="65"/>
      <c r="O457" s="65"/>
      <c r="P457" s="65"/>
      <c r="Q457" s="65"/>
      <c r="R457" s="65"/>
      <c r="S457" s="65"/>
      <c r="T457" s="65"/>
      <c r="U457" s="65"/>
      <c r="V457" s="65"/>
      <c r="W457" s="65"/>
      <c r="X457" s="65"/>
      <c r="Y457" s="65"/>
      <c r="Z457" s="65"/>
      <c r="AA457" s="65"/>
      <c r="AB457" s="65"/>
      <c r="AC457" s="65"/>
      <c r="AD457" s="65"/>
      <c r="AE457" s="65"/>
      <c r="AF457" s="65"/>
      <c r="AG457" s="65"/>
      <c r="AH457" s="65"/>
      <c r="AI457" s="65"/>
      <c r="AJ457" s="65"/>
      <c r="AK457" s="65"/>
      <c r="AL457" s="65"/>
      <c r="AM457" s="65"/>
      <c r="AN457" s="65"/>
      <c r="AO457" s="65"/>
      <c r="AP457" s="65"/>
      <c r="AQ457" s="65"/>
      <c r="AR457" s="65"/>
      <c r="AS457" s="65"/>
    </row>
    <row r="458" spans="1:45" ht="18.75">
      <c r="A458" s="65"/>
      <c r="B458" s="70"/>
      <c r="C458" s="70"/>
      <c r="D458" s="65"/>
      <c r="E458" s="65"/>
      <c r="F458" s="65"/>
      <c r="G458" s="65"/>
      <c r="H458" s="65"/>
      <c r="I458" s="65"/>
      <c r="J458" s="65"/>
      <c r="K458" s="65"/>
      <c r="L458" s="65"/>
      <c r="M458" s="65"/>
      <c r="N458" s="65"/>
      <c r="O458" s="65"/>
      <c r="P458" s="65"/>
      <c r="Q458" s="65"/>
      <c r="R458" s="65"/>
      <c r="S458" s="65"/>
      <c r="T458" s="65"/>
      <c r="U458" s="65"/>
      <c r="V458" s="65"/>
      <c r="W458" s="65"/>
      <c r="X458" s="65"/>
      <c r="Y458" s="65"/>
      <c r="Z458" s="65"/>
      <c r="AA458" s="65"/>
      <c r="AB458" s="65"/>
      <c r="AC458" s="65"/>
      <c r="AD458" s="65"/>
      <c r="AE458" s="65"/>
      <c r="AF458" s="65"/>
      <c r="AG458" s="65"/>
      <c r="AH458" s="65"/>
      <c r="AI458" s="65"/>
      <c r="AJ458" s="65"/>
      <c r="AK458" s="65"/>
      <c r="AL458" s="65"/>
      <c r="AM458" s="65"/>
      <c r="AN458" s="65"/>
      <c r="AO458" s="65"/>
      <c r="AP458" s="65"/>
      <c r="AQ458" s="65"/>
      <c r="AR458" s="65"/>
      <c r="AS458" s="65"/>
    </row>
    <row r="459" spans="1:45" ht="18.75">
      <c r="A459" s="65"/>
      <c r="B459" s="70"/>
      <c r="C459" s="70"/>
      <c r="D459" s="65"/>
      <c r="E459" s="65"/>
      <c r="F459" s="65"/>
      <c r="G459" s="65"/>
      <c r="H459" s="65"/>
      <c r="I459" s="65"/>
      <c r="J459" s="65"/>
      <c r="K459" s="65"/>
      <c r="L459" s="65"/>
      <c r="M459" s="65"/>
      <c r="N459" s="65"/>
      <c r="O459" s="65"/>
      <c r="P459" s="65"/>
      <c r="Q459" s="65"/>
      <c r="R459" s="65"/>
      <c r="S459" s="65"/>
      <c r="T459" s="65"/>
      <c r="U459" s="65"/>
      <c r="V459" s="65"/>
      <c r="W459" s="65"/>
      <c r="X459" s="65"/>
      <c r="Y459" s="65"/>
      <c r="Z459" s="65"/>
      <c r="AA459" s="65"/>
      <c r="AB459" s="65"/>
      <c r="AC459" s="65"/>
      <c r="AD459" s="65"/>
      <c r="AE459" s="65"/>
      <c r="AF459" s="65"/>
      <c r="AG459" s="65"/>
      <c r="AH459" s="65"/>
      <c r="AI459" s="65"/>
      <c r="AJ459" s="65"/>
      <c r="AK459" s="65"/>
      <c r="AL459" s="65"/>
      <c r="AM459" s="65"/>
      <c r="AN459" s="65"/>
      <c r="AO459" s="65"/>
      <c r="AP459" s="65"/>
      <c r="AQ459" s="65"/>
      <c r="AR459" s="65"/>
      <c r="AS459" s="65"/>
    </row>
    <row r="460" spans="1:45" ht="18.75">
      <c r="A460" s="65"/>
      <c r="B460" s="70"/>
      <c r="C460" s="70"/>
      <c r="D460" s="65"/>
      <c r="E460" s="65"/>
      <c r="F460" s="65"/>
      <c r="G460" s="65"/>
      <c r="H460" s="65"/>
      <c r="I460" s="65"/>
      <c r="J460" s="65"/>
      <c r="K460" s="65"/>
      <c r="L460" s="65"/>
      <c r="M460" s="65"/>
      <c r="N460" s="65"/>
      <c r="O460" s="65"/>
      <c r="P460" s="65"/>
      <c r="Q460" s="65"/>
      <c r="R460" s="65"/>
      <c r="S460" s="65"/>
      <c r="T460" s="65"/>
      <c r="U460" s="65"/>
      <c r="V460" s="65"/>
      <c r="W460" s="65"/>
      <c r="X460" s="65"/>
      <c r="Y460" s="65"/>
      <c r="Z460" s="65"/>
      <c r="AA460" s="65"/>
      <c r="AB460" s="65"/>
      <c r="AC460" s="65"/>
      <c r="AD460" s="65"/>
      <c r="AE460" s="65"/>
      <c r="AF460" s="65"/>
      <c r="AG460" s="65"/>
      <c r="AH460" s="65"/>
      <c r="AI460" s="65"/>
      <c r="AJ460" s="65"/>
      <c r="AK460" s="65"/>
      <c r="AL460" s="65"/>
      <c r="AM460" s="65"/>
      <c r="AN460" s="65"/>
      <c r="AO460" s="65"/>
      <c r="AP460" s="65"/>
      <c r="AQ460" s="65"/>
      <c r="AR460" s="65"/>
      <c r="AS460" s="65"/>
    </row>
    <row r="461" spans="1:45" ht="18.75">
      <c r="A461" s="65"/>
      <c r="B461" s="70"/>
      <c r="C461" s="70"/>
      <c r="D461" s="65"/>
      <c r="E461" s="65"/>
      <c r="F461" s="65"/>
      <c r="G461" s="65"/>
      <c r="H461" s="65"/>
      <c r="I461" s="65"/>
      <c r="J461" s="65"/>
      <c r="K461" s="65"/>
      <c r="L461" s="65"/>
      <c r="M461" s="65"/>
      <c r="N461" s="65"/>
      <c r="O461" s="65"/>
      <c r="P461" s="65"/>
      <c r="Q461" s="65"/>
      <c r="R461" s="65"/>
      <c r="S461" s="65"/>
      <c r="T461" s="65"/>
      <c r="U461" s="65"/>
      <c r="V461" s="65"/>
      <c r="W461" s="65"/>
      <c r="X461" s="65"/>
      <c r="Y461" s="65"/>
      <c r="Z461" s="65"/>
      <c r="AA461" s="65"/>
      <c r="AB461" s="65"/>
      <c r="AC461" s="65"/>
      <c r="AD461" s="65"/>
      <c r="AE461" s="65"/>
      <c r="AF461" s="65"/>
      <c r="AG461" s="65"/>
      <c r="AH461" s="65"/>
      <c r="AI461" s="65"/>
      <c r="AJ461" s="65"/>
      <c r="AK461" s="65"/>
      <c r="AL461" s="65"/>
      <c r="AM461" s="65"/>
      <c r="AN461" s="65"/>
      <c r="AO461" s="65"/>
      <c r="AP461" s="65"/>
      <c r="AQ461" s="65"/>
      <c r="AR461" s="65"/>
      <c r="AS461" s="65"/>
    </row>
    <row r="462" spans="1:45" ht="18.75">
      <c r="A462" s="65"/>
      <c r="B462" s="70"/>
      <c r="C462" s="70"/>
      <c r="D462" s="65"/>
      <c r="E462" s="65"/>
      <c r="F462" s="65"/>
      <c r="G462" s="65"/>
      <c r="H462" s="65"/>
      <c r="I462" s="65"/>
      <c r="J462" s="65"/>
      <c r="K462" s="65"/>
      <c r="L462" s="65"/>
      <c r="M462" s="65"/>
      <c r="N462" s="65"/>
      <c r="O462" s="65"/>
      <c r="P462" s="65"/>
      <c r="Q462" s="65"/>
      <c r="R462" s="65"/>
      <c r="S462" s="65"/>
      <c r="T462" s="65"/>
      <c r="U462" s="65"/>
      <c r="V462" s="65"/>
      <c r="W462" s="65"/>
      <c r="X462" s="65"/>
      <c r="Y462" s="65"/>
      <c r="Z462" s="65"/>
      <c r="AA462" s="65"/>
      <c r="AB462" s="65"/>
      <c r="AC462" s="65"/>
      <c r="AD462" s="65"/>
      <c r="AE462" s="65"/>
      <c r="AF462" s="65"/>
      <c r="AG462" s="65"/>
      <c r="AH462" s="65"/>
      <c r="AI462" s="65"/>
      <c r="AJ462" s="65"/>
      <c r="AK462" s="65"/>
      <c r="AL462" s="65"/>
      <c r="AM462" s="65"/>
      <c r="AN462" s="65"/>
      <c r="AO462" s="65"/>
      <c r="AP462" s="65"/>
      <c r="AQ462" s="65"/>
      <c r="AR462" s="65"/>
      <c r="AS462" s="65"/>
    </row>
    <row r="463" spans="1:45" ht="18.75">
      <c r="A463" s="65"/>
      <c r="B463" s="70"/>
      <c r="C463" s="70"/>
      <c r="D463" s="65"/>
      <c r="E463" s="65"/>
      <c r="F463" s="65"/>
      <c r="G463" s="65"/>
      <c r="H463" s="65"/>
      <c r="I463" s="65"/>
      <c r="J463" s="65"/>
      <c r="K463" s="65"/>
      <c r="L463" s="65"/>
      <c r="M463" s="65"/>
      <c r="N463" s="65"/>
      <c r="O463" s="65"/>
      <c r="P463" s="65"/>
      <c r="Q463" s="65"/>
      <c r="R463" s="65"/>
      <c r="S463" s="65"/>
      <c r="T463" s="65"/>
      <c r="U463" s="65"/>
      <c r="V463" s="65"/>
      <c r="W463" s="65"/>
      <c r="X463" s="65"/>
      <c r="Y463" s="65"/>
      <c r="Z463" s="65"/>
      <c r="AA463" s="65"/>
      <c r="AB463" s="65"/>
      <c r="AC463" s="65"/>
      <c r="AD463" s="65"/>
      <c r="AE463" s="65"/>
      <c r="AF463" s="65"/>
      <c r="AG463" s="65"/>
      <c r="AH463" s="65"/>
      <c r="AI463" s="65"/>
      <c r="AJ463" s="65"/>
      <c r="AK463" s="65"/>
      <c r="AL463" s="65"/>
      <c r="AM463" s="65"/>
      <c r="AN463" s="65"/>
      <c r="AO463" s="65"/>
      <c r="AP463" s="65"/>
      <c r="AQ463" s="65"/>
      <c r="AR463" s="65"/>
      <c r="AS463" s="65"/>
    </row>
    <row r="464" spans="1:45" ht="18.75">
      <c r="A464" s="65"/>
      <c r="B464" s="70"/>
      <c r="C464" s="70"/>
      <c r="D464" s="65"/>
      <c r="E464" s="65"/>
      <c r="F464" s="65"/>
      <c r="G464" s="65"/>
      <c r="H464" s="65"/>
      <c r="I464" s="65"/>
      <c r="J464" s="65"/>
      <c r="K464" s="65"/>
      <c r="L464" s="65"/>
      <c r="M464" s="65"/>
      <c r="N464" s="65"/>
      <c r="O464" s="65"/>
      <c r="P464" s="65"/>
      <c r="Q464" s="65"/>
      <c r="R464" s="65"/>
      <c r="S464" s="65"/>
      <c r="T464" s="65"/>
      <c r="U464" s="65"/>
      <c r="V464" s="65"/>
      <c r="W464" s="65"/>
      <c r="X464" s="65"/>
      <c r="Y464" s="65"/>
      <c r="Z464" s="65"/>
      <c r="AA464" s="65"/>
      <c r="AB464" s="65"/>
      <c r="AC464" s="65"/>
      <c r="AD464" s="65"/>
      <c r="AE464" s="65"/>
      <c r="AF464" s="65"/>
      <c r="AG464" s="65"/>
      <c r="AH464" s="65"/>
      <c r="AI464" s="65"/>
      <c r="AJ464" s="65"/>
      <c r="AK464" s="65"/>
      <c r="AL464" s="65"/>
      <c r="AM464" s="65"/>
      <c r="AN464" s="65"/>
      <c r="AO464" s="65"/>
      <c r="AP464" s="65"/>
      <c r="AQ464" s="65"/>
      <c r="AR464" s="65"/>
      <c r="AS464" s="65"/>
    </row>
    <row r="465" spans="1:45" ht="18.75">
      <c r="A465" s="65"/>
      <c r="B465" s="70"/>
      <c r="C465" s="70"/>
      <c r="D465" s="65"/>
      <c r="E465" s="65"/>
      <c r="F465" s="65"/>
      <c r="G465" s="65"/>
      <c r="H465" s="65"/>
      <c r="I465" s="65"/>
      <c r="J465" s="65"/>
      <c r="K465" s="65"/>
      <c r="L465" s="65"/>
      <c r="M465" s="65"/>
      <c r="N465" s="65"/>
      <c r="O465" s="65"/>
      <c r="P465" s="65"/>
      <c r="Q465" s="65"/>
      <c r="R465" s="65"/>
      <c r="S465" s="65"/>
      <c r="T465" s="65"/>
      <c r="U465" s="65"/>
      <c r="V465" s="65"/>
      <c r="W465" s="65"/>
      <c r="X465" s="65"/>
      <c r="Y465" s="65"/>
      <c r="Z465" s="65"/>
      <c r="AA465" s="65"/>
      <c r="AB465" s="65"/>
      <c r="AC465" s="65"/>
      <c r="AD465" s="65"/>
      <c r="AE465" s="65"/>
      <c r="AF465" s="65"/>
      <c r="AG465" s="65"/>
      <c r="AH465" s="65"/>
      <c r="AI465" s="65"/>
      <c r="AJ465" s="65"/>
      <c r="AK465" s="65"/>
      <c r="AL465" s="65"/>
      <c r="AM465" s="65"/>
      <c r="AN465" s="65"/>
      <c r="AO465" s="65"/>
      <c r="AP465" s="65"/>
      <c r="AQ465" s="65"/>
      <c r="AR465" s="65"/>
      <c r="AS465" s="65"/>
    </row>
    <row r="466" spans="1:45" ht="18.75">
      <c r="A466" s="65"/>
      <c r="B466" s="70"/>
      <c r="C466" s="70"/>
      <c r="D466" s="65"/>
      <c r="E466" s="65"/>
      <c r="F466" s="65"/>
      <c r="G466" s="65"/>
      <c r="H466" s="65"/>
      <c r="I466" s="65"/>
      <c r="J466" s="65"/>
      <c r="K466" s="65"/>
      <c r="L466" s="65"/>
      <c r="M466" s="65"/>
      <c r="N466" s="65"/>
      <c r="O466" s="65"/>
      <c r="P466" s="65"/>
      <c r="Q466" s="65"/>
      <c r="R466" s="65"/>
      <c r="S466" s="65"/>
      <c r="T466" s="65"/>
      <c r="U466" s="65"/>
      <c r="V466" s="65"/>
      <c r="W466" s="65"/>
      <c r="X466" s="65"/>
      <c r="Y466" s="65"/>
      <c r="Z466" s="65"/>
      <c r="AA466" s="65"/>
      <c r="AB466" s="65"/>
      <c r="AC466" s="65"/>
      <c r="AD466" s="65"/>
      <c r="AE466" s="65"/>
      <c r="AF466" s="65"/>
      <c r="AG466" s="65"/>
      <c r="AH466" s="65"/>
      <c r="AI466" s="65"/>
      <c r="AJ466" s="65"/>
      <c r="AK466" s="65"/>
      <c r="AL466" s="65"/>
      <c r="AM466" s="65"/>
      <c r="AN466" s="65"/>
      <c r="AO466" s="65"/>
      <c r="AP466" s="65"/>
      <c r="AQ466" s="65"/>
      <c r="AR466" s="65"/>
      <c r="AS466" s="65"/>
    </row>
    <row r="467" spans="1:45" ht="18.75">
      <c r="A467" s="65"/>
      <c r="B467" s="70"/>
      <c r="C467" s="70"/>
      <c r="D467" s="65"/>
      <c r="E467" s="65"/>
      <c r="F467" s="65"/>
      <c r="G467" s="65"/>
      <c r="H467" s="65"/>
      <c r="I467" s="65"/>
      <c r="J467" s="65"/>
      <c r="K467" s="65"/>
      <c r="L467" s="65"/>
      <c r="M467" s="65"/>
      <c r="N467" s="65"/>
      <c r="O467" s="65"/>
      <c r="P467" s="65"/>
      <c r="Q467" s="65"/>
      <c r="R467" s="65"/>
      <c r="S467" s="65"/>
      <c r="T467" s="65"/>
      <c r="U467" s="65"/>
      <c r="V467" s="65"/>
      <c r="W467" s="65"/>
      <c r="X467" s="65"/>
      <c r="Y467" s="65"/>
      <c r="Z467" s="65"/>
      <c r="AA467" s="65"/>
      <c r="AB467" s="65"/>
      <c r="AC467" s="65"/>
      <c r="AD467" s="65"/>
      <c r="AE467" s="65"/>
      <c r="AF467" s="65"/>
      <c r="AG467" s="65"/>
      <c r="AH467" s="65"/>
      <c r="AI467" s="65"/>
      <c r="AJ467" s="65"/>
      <c r="AK467" s="65"/>
      <c r="AL467" s="65"/>
      <c r="AM467" s="65"/>
      <c r="AN467" s="65"/>
      <c r="AO467" s="65"/>
      <c r="AP467" s="65"/>
      <c r="AQ467" s="65"/>
      <c r="AR467" s="65"/>
      <c r="AS467" s="65"/>
    </row>
    <row r="468" spans="1:45" ht="18.75">
      <c r="A468" s="65"/>
      <c r="B468" s="70"/>
      <c r="C468" s="70"/>
      <c r="D468" s="65"/>
      <c r="E468" s="65"/>
      <c r="F468" s="65"/>
      <c r="G468" s="65"/>
      <c r="H468" s="65"/>
      <c r="I468" s="65"/>
      <c r="J468" s="65"/>
      <c r="K468" s="65"/>
      <c r="L468" s="65"/>
      <c r="M468" s="65"/>
      <c r="N468" s="65"/>
      <c r="O468" s="65"/>
      <c r="P468" s="65"/>
      <c r="Q468" s="65"/>
      <c r="R468" s="65"/>
      <c r="S468" s="65"/>
      <c r="T468" s="65"/>
      <c r="U468" s="65"/>
      <c r="V468" s="65"/>
      <c r="W468" s="65"/>
      <c r="X468" s="65"/>
      <c r="Y468" s="65"/>
      <c r="Z468" s="65"/>
      <c r="AA468" s="65"/>
      <c r="AB468" s="65"/>
      <c r="AC468" s="65"/>
      <c r="AD468" s="65"/>
      <c r="AE468" s="65"/>
      <c r="AF468" s="65"/>
      <c r="AG468" s="65"/>
      <c r="AH468" s="65"/>
      <c r="AI468" s="65"/>
      <c r="AJ468" s="65"/>
      <c r="AK468" s="65"/>
      <c r="AL468" s="65"/>
      <c r="AM468" s="65"/>
      <c r="AN468" s="65"/>
      <c r="AO468" s="65"/>
      <c r="AP468" s="65"/>
      <c r="AQ468" s="65"/>
      <c r="AR468" s="65"/>
      <c r="AS468" s="65"/>
    </row>
    <row r="469" spans="1:45" ht="18.75">
      <c r="A469" s="65"/>
      <c r="B469" s="70"/>
      <c r="C469" s="70"/>
      <c r="D469" s="65"/>
      <c r="E469" s="65"/>
      <c r="F469" s="65"/>
      <c r="G469" s="65"/>
      <c r="H469" s="65"/>
      <c r="I469" s="65"/>
      <c r="J469" s="65"/>
      <c r="K469" s="65"/>
      <c r="L469" s="65"/>
      <c r="M469" s="65"/>
      <c r="N469" s="65"/>
      <c r="O469" s="65"/>
      <c r="P469" s="65"/>
      <c r="Q469" s="65"/>
      <c r="R469" s="65"/>
      <c r="S469" s="65"/>
      <c r="T469" s="65"/>
      <c r="U469" s="65"/>
      <c r="V469" s="65"/>
      <c r="W469" s="65"/>
      <c r="X469" s="65"/>
      <c r="Y469" s="65"/>
      <c r="Z469" s="65"/>
      <c r="AA469" s="65"/>
      <c r="AB469" s="65"/>
      <c r="AC469" s="65"/>
      <c r="AD469" s="65"/>
      <c r="AE469" s="65"/>
      <c r="AF469" s="65"/>
      <c r="AG469" s="65"/>
      <c r="AH469" s="65"/>
      <c r="AI469" s="65"/>
      <c r="AJ469" s="65"/>
      <c r="AK469" s="65"/>
      <c r="AL469" s="65"/>
      <c r="AM469" s="65"/>
      <c r="AN469" s="65"/>
      <c r="AO469" s="65"/>
      <c r="AP469" s="65"/>
      <c r="AQ469" s="65"/>
      <c r="AR469" s="65"/>
      <c r="AS469" s="65"/>
    </row>
    <row r="470" spans="1:45" ht="18.75">
      <c r="A470" s="65"/>
      <c r="B470" s="70"/>
      <c r="C470" s="70"/>
      <c r="D470" s="65"/>
      <c r="E470" s="65"/>
      <c r="F470" s="65"/>
      <c r="G470" s="65"/>
      <c r="H470" s="65"/>
      <c r="I470" s="65"/>
      <c r="J470" s="65"/>
      <c r="K470" s="65"/>
      <c r="L470" s="65"/>
      <c r="M470" s="65"/>
      <c r="N470" s="65"/>
      <c r="O470" s="65"/>
      <c r="P470" s="65"/>
      <c r="Q470" s="65"/>
      <c r="R470" s="65"/>
      <c r="S470" s="65"/>
      <c r="T470" s="65"/>
      <c r="U470" s="65"/>
      <c r="V470" s="65"/>
      <c r="W470" s="65"/>
      <c r="X470" s="65"/>
      <c r="Y470" s="65"/>
      <c r="Z470" s="65"/>
      <c r="AA470" s="65"/>
      <c r="AB470" s="65"/>
      <c r="AC470" s="65"/>
      <c r="AD470" s="65"/>
      <c r="AE470" s="65"/>
      <c r="AF470" s="65"/>
      <c r="AG470" s="65"/>
      <c r="AH470" s="65"/>
      <c r="AI470" s="65"/>
      <c r="AJ470" s="65"/>
      <c r="AK470" s="65"/>
      <c r="AL470" s="65"/>
      <c r="AM470" s="65"/>
      <c r="AN470" s="65"/>
      <c r="AO470" s="65"/>
      <c r="AP470" s="65"/>
      <c r="AQ470" s="65"/>
      <c r="AR470" s="65"/>
      <c r="AS470" s="65"/>
    </row>
    <row r="471" spans="1:45" ht="18.75">
      <c r="A471" s="65"/>
      <c r="B471" s="70"/>
      <c r="C471" s="70"/>
      <c r="D471" s="65"/>
      <c r="E471" s="65"/>
      <c r="F471" s="65"/>
      <c r="G471" s="65"/>
      <c r="H471" s="65"/>
      <c r="I471" s="65"/>
      <c r="J471" s="65"/>
      <c r="K471" s="65"/>
      <c r="L471" s="65"/>
      <c r="M471" s="65"/>
      <c r="N471" s="65"/>
      <c r="O471" s="65"/>
      <c r="P471" s="65"/>
      <c r="Q471" s="65"/>
      <c r="R471" s="65"/>
      <c r="S471" s="65"/>
      <c r="T471" s="65"/>
      <c r="U471" s="65"/>
      <c r="V471" s="65"/>
      <c r="W471" s="65"/>
      <c r="X471" s="65"/>
      <c r="Y471" s="65"/>
      <c r="Z471" s="65"/>
      <c r="AA471" s="65"/>
      <c r="AB471" s="65"/>
      <c r="AC471" s="65"/>
      <c r="AD471" s="65"/>
      <c r="AE471" s="65"/>
      <c r="AF471" s="65"/>
      <c r="AG471" s="65"/>
      <c r="AH471" s="65"/>
      <c r="AI471" s="65"/>
      <c r="AJ471" s="65"/>
      <c r="AK471" s="65"/>
      <c r="AL471" s="65"/>
      <c r="AM471" s="65"/>
      <c r="AN471" s="65"/>
      <c r="AO471" s="65"/>
      <c r="AP471" s="65"/>
      <c r="AQ471" s="65"/>
      <c r="AR471" s="65"/>
      <c r="AS471" s="65"/>
    </row>
    <row r="472" spans="1:45" ht="18.75">
      <c r="A472" s="65"/>
      <c r="B472" s="70"/>
      <c r="C472" s="70"/>
      <c r="D472" s="65"/>
      <c r="E472" s="65"/>
      <c r="F472" s="65"/>
      <c r="G472" s="65"/>
      <c r="H472" s="65"/>
      <c r="I472" s="65"/>
      <c r="J472" s="65"/>
      <c r="K472" s="65"/>
      <c r="L472" s="65"/>
      <c r="M472" s="65"/>
      <c r="N472" s="65"/>
      <c r="O472" s="65"/>
      <c r="P472" s="65"/>
      <c r="Q472" s="65"/>
      <c r="R472" s="65"/>
      <c r="S472" s="65"/>
      <c r="T472" s="65"/>
      <c r="U472" s="65"/>
      <c r="V472" s="65"/>
      <c r="W472" s="65"/>
      <c r="X472" s="65"/>
      <c r="Y472" s="65"/>
      <c r="Z472" s="65"/>
      <c r="AA472" s="65"/>
      <c r="AB472" s="65"/>
      <c r="AC472" s="65"/>
      <c r="AD472" s="65"/>
      <c r="AE472" s="65"/>
      <c r="AF472" s="65"/>
      <c r="AG472" s="65"/>
      <c r="AH472" s="65"/>
      <c r="AI472" s="65"/>
      <c r="AJ472" s="65"/>
      <c r="AK472" s="65"/>
      <c r="AL472" s="65"/>
      <c r="AM472" s="65"/>
      <c r="AN472" s="65"/>
      <c r="AO472" s="65"/>
      <c r="AP472" s="65"/>
      <c r="AQ472" s="65"/>
      <c r="AR472" s="65"/>
      <c r="AS472" s="65"/>
    </row>
    <row r="473" spans="1:45" ht="18.75">
      <c r="A473" s="65"/>
      <c r="B473" s="70"/>
      <c r="C473" s="70"/>
      <c r="D473" s="65"/>
      <c r="E473" s="65"/>
      <c r="F473" s="65"/>
      <c r="G473" s="65"/>
      <c r="H473" s="65"/>
      <c r="I473" s="65"/>
      <c r="J473" s="65"/>
      <c r="K473" s="65"/>
      <c r="L473" s="65"/>
      <c r="M473" s="65"/>
      <c r="N473" s="65"/>
      <c r="O473" s="65"/>
      <c r="P473" s="65"/>
      <c r="Q473" s="65"/>
      <c r="R473" s="65"/>
      <c r="S473" s="65"/>
      <c r="T473" s="65"/>
      <c r="U473" s="65"/>
      <c r="V473" s="65"/>
      <c r="W473" s="65"/>
      <c r="X473" s="65"/>
      <c r="Y473" s="65"/>
      <c r="Z473" s="65"/>
      <c r="AA473" s="65"/>
      <c r="AB473" s="65"/>
      <c r="AC473" s="65"/>
      <c r="AD473" s="65"/>
      <c r="AE473" s="65"/>
      <c r="AF473" s="65"/>
      <c r="AG473" s="65"/>
      <c r="AH473" s="65"/>
      <c r="AI473" s="65"/>
      <c r="AJ473" s="65"/>
      <c r="AK473" s="65"/>
      <c r="AL473" s="65"/>
      <c r="AM473" s="65"/>
      <c r="AN473" s="65"/>
      <c r="AO473" s="65"/>
      <c r="AP473" s="65"/>
      <c r="AQ473" s="65"/>
      <c r="AR473" s="65"/>
      <c r="AS473" s="65"/>
    </row>
    <row r="474" spans="1:45" ht="18.75">
      <c r="A474" s="65"/>
      <c r="B474" s="70"/>
      <c r="C474" s="70"/>
      <c r="D474" s="65"/>
      <c r="E474" s="65"/>
      <c r="F474" s="65"/>
      <c r="G474" s="65"/>
      <c r="H474" s="65"/>
      <c r="I474" s="65"/>
      <c r="J474" s="65"/>
      <c r="K474" s="65"/>
      <c r="L474" s="65"/>
      <c r="M474" s="65"/>
      <c r="N474" s="65"/>
      <c r="O474" s="65"/>
      <c r="P474" s="65"/>
      <c r="Q474" s="65"/>
      <c r="R474" s="65"/>
      <c r="S474" s="65"/>
      <c r="T474" s="65"/>
      <c r="U474" s="65"/>
      <c r="V474" s="65"/>
      <c r="W474" s="65"/>
      <c r="X474" s="65"/>
      <c r="Y474" s="65"/>
      <c r="Z474" s="65"/>
      <c r="AA474" s="65"/>
      <c r="AB474" s="65"/>
      <c r="AC474" s="65"/>
      <c r="AD474" s="65"/>
      <c r="AE474" s="65"/>
      <c r="AF474" s="65"/>
      <c r="AG474" s="65"/>
      <c r="AH474" s="65"/>
      <c r="AI474" s="65"/>
      <c r="AJ474" s="65"/>
      <c r="AK474" s="65"/>
      <c r="AL474" s="65"/>
      <c r="AM474" s="65"/>
      <c r="AN474" s="65"/>
      <c r="AO474" s="65"/>
      <c r="AP474" s="65"/>
      <c r="AQ474" s="65"/>
      <c r="AR474" s="65"/>
      <c r="AS474" s="65"/>
    </row>
    <row r="475" spans="1:45" ht="18.75">
      <c r="A475" s="65"/>
      <c r="B475" s="70"/>
      <c r="C475" s="70"/>
      <c r="D475" s="65"/>
      <c r="E475" s="65"/>
      <c r="F475" s="65"/>
      <c r="G475" s="65"/>
      <c r="H475" s="65"/>
      <c r="I475" s="65"/>
      <c r="J475" s="65"/>
      <c r="K475" s="65"/>
      <c r="L475" s="65"/>
      <c r="M475" s="65"/>
      <c r="N475" s="65"/>
      <c r="O475" s="65"/>
      <c r="P475" s="65"/>
      <c r="Q475" s="65"/>
      <c r="R475" s="65"/>
      <c r="S475" s="65"/>
      <c r="T475" s="65"/>
      <c r="U475" s="65"/>
      <c r="V475" s="65"/>
      <c r="W475" s="65"/>
      <c r="X475" s="65"/>
      <c r="Y475" s="65"/>
      <c r="Z475" s="65"/>
      <c r="AA475" s="65"/>
      <c r="AB475" s="65"/>
      <c r="AC475" s="65"/>
      <c r="AD475" s="65"/>
      <c r="AE475" s="65"/>
      <c r="AF475" s="65"/>
      <c r="AG475" s="65"/>
      <c r="AH475" s="65"/>
      <c r="AI475" s="65"/>
      <c r="AJ475" s="65"/>
      <c r="AK475" s="65"/>
      <c r="AL475" s="65"/>
      <c r="AM475" s="65"/>
      <c r="AN475" s="65"/>
      <c r="AO475" s="65"/>
      <c r="AP475" s="65"/>
      <c r="AQ475" s="65"/>
      <c r="AR475" s="65"/>
      <c r="AS475" s="65"/>
    </row>
    <row r="476" spans="1:45" ht="18.75">
      <c r="A476" s="65"/>
      <c r="B476" s="70"/>
      <c r="C476" s="70"/>
      <c r="D476" s="65"/>
      <c r="E476" s="65"/>
      <c r="F476" s="65"/>
      <c r="G476" s="65"/>
      <c r="H476" s="65"/>
      <c r="I476" s="65"/>
      <c r="J476" s="65"/>
      <c r="K476" s="65"/>
      <c r="L476" s="65"/>
      <c r="M476" s="65"/>
      <c r="N476" s="65"/>
      <c r="O476" s="65"/>
      <c r="P476" s="65"/>
      <c r="Q476" s="65"/>
      <c r="R476" s="65"/>
      <c r="S476" s="65"/>
      <c r="T476" s="65"/>
      <c r="U476" s="65"/>
      <c r="V476" s="65"/>
      <c r="W476" s="65"/>
      <c r="X476" s="65"/>
      <c r="Y476" s="65"/>
      <c r="Z476" s="65"/>
      <c r="AA476" s="65"/>
      <c r="AB476" s="65"/>
      <c r="AC476" s="65"/>
      <c r="AD476" s="65"/>
      <c r="AE476" s="65"/>
      <c r="AF476" s="65"/>
      <c r="AG476" s="65"/>
      <c r="AH476" s="65"/>
      <c r="AI476" s="65"/>
      <c r="AJ476" s="65"/>
      <c r="AK476" s="65"/>
      <c r="AL476" s="65"/>
      <c r="AM476" s="65"/>
      <c r="AN476" s="65"/>
      <c r="AO476" s="65"/>
      <c r="AP476" s="65"/>
      <c r="AQ476" s="65"/>
      <c r="AR476" s="65"/>
      <c r="AS476" s="65"/>
    </row>
    <row r="477" spans="1:45" ht="18.75">
      <c r="A477" s="65"/>
      <c r="B477" s="70"/>
      <c r="C477" s="70"/>
      <c r="D477" s="65"/>
      <c r="E477" s="65"/>
      <c r="F477" s="65"/>
      <c r="G477" s="65"/>
      <c r="H477" s="65"/>
      <c r="I477" s="65"/>
      <c r="J477" s="65"/>
      <c r="K477" s="65"/>
      <c r="L477" s="65"/>
      <c r="M477" s="65"/>
      <c r="N477" s="65"/>
      <c r="O477" s="65"/>
      <c r="P477" s="65"/>
      <c r="Q477" s="65"/>
      <c r="R477" s="65"/>
      <c r="S477" s="65"/>
      <c r="T477" s="65"/>
      <c r="U477" s="65"/>
      <c r="V477" s="65"/>
      <c r="W477" s="65"/>
      <c r="X477" s="65"/>
      <c r="Y477" s="65"/>
      <c r="Z477" s="65"/>
      <c r="AA477" s="65"/>
      <c r="AB477" s="65"/>
      <c r="AC477" s="65"/>
      <c r="AD477" s="65"/>
      <c r="AE477" s="65"/>
      <c r="AF477" s="65"/>
      <c r="AG477" s="65"/>
      <c r="AH477" s="65"/>
      <c r="AI477" s="65"/>
      <c r="AJ477" s="65"/>
      <c r="AK477" s="65"/>
      <c r="AL477" s="65"/>
      <c r="AM477" s="65"/>
      <c r="AN477" s="65"/>
      <c r="AO477" s="65"/>
      <c r="AP477" s="65"/>
      <c r="AQ477" s="65"/>
      <c r="AR477" s="65"/>
      <c r="AS477" s="65"/>
    </row>
    <row r="478" spans="1:45" ht="18.75">
      <c r="A478" s="65"/>
      <c r="B478" s="70"/>
      <c r="C478" s="70"/>
      <c r="D478" s="65"/>
      <c r="E478" s="65"/>
      <c r="F478" s="65"/>
      <c r="G478" s="65"/>
      <c r="H478" s="65"/>
      <c r="I478" s="65"/>
      <c r="J478" s="65"/>
      <c r="K478" s="65"/>
      <c r="L478" s="65"/>
      <c r="M478" s="65"/>
      <c r="N478" s="65"/>
      <c r="O478" s="65"/>
      <c r="P478" s="65"/>
      <c r="Q478" s="65"/>
      <c r="R478" s="65"/>
      <c r="S478" s="65"/>
      <c r="T478" s="65"/>
      <c r="U478" s="65"/>
      <c r="V478" s="65"/>
      <c r="W478" s="65"/>
      <c r="X478" s="65"/>
      <c r="Y478" s="65"/>
      <c r="Z478" s="65"/>
      <c r="AA478" s="65"/>
      <c r="AB478" s="65"/>
      <c r="AC478" s="65"/>
      <c r="AD478" s="65"/>
      <c r="AE478" s="65"/>
      <c r="AF478" s="65"/>
      <c r="AG478" s="65"/>
      <c r="AH478" s="65"/>
      <c r="AI478" s="65"/>
      <c r="AJ478" s="65"/>
      <c r="AK478" s="65"/>
      <c r="AL478" s="65"/>
      <c r="AM478" s="65"/>
      <c r="AN478" s="65"/>
      <c r="AO478" s="65"/>
      <c r="AP478" s="65"/>
      <c r="AQ478" s="65"/>
      <c r="AR478" s="65"/>
      <c r="AS478" s="65"/>
    </row>
    <row r="479" spans="1:45" ht="18.75">
      <c r="A479" s="65"/>
      <c r="B479" s="70"/>
      <c r="C479" s="70"/>
      <c r="D479" s="65"/>
      <c r="E479" s="65"/>
      <c r="F479" s="65"/>
      <c r="G479" s="65"/>
      <c r="H479" s="65"/>
      <c r="I479" s="65"/>
      <c r="J479" s="65"/>
      <c r="K479" s="65"/>
      <c r="L479" s="65"/>
      <c r="M479" s="65"/>
      <c r="N479" s="65"/>
      <c r="O479" s="65"/>
      <c r="P479" s="65"/>
      <c r="Q479" s="65"/>
      <c r="R479" s="65"/>
      <c r="S479" s="65"/>
      <c r="T479" s="65"/>
      <c r="U479" s="65"/>
      <c r="V479" s="65"/>
      <c r="W479" s="65"/>
      <c r="X479" s="65"/>
      <c r="Y479" s="65"/>
      <c r="Z479" s="65"/>
      <c r="AA479" s="65"/>
      <c r="AB479" s="65"/>
      <c r="AC479" s="65"/>
      <c r="AD479" s="65"/>
      <c r="AE479" s="65"/>
      <c r="AF479" s="65"/>
      <c r="AG479" s="65"/>
      <c r="AH479" s="65"/>
      <c r="AI479" s="65"/>
      <c r="AJ479" s="65"/>
      <c r="AK479" s="65"/>
      <c r="AL479" s="65"/>
      <c r="AM479" s="65"/>
      <c r="AN479" s="65"/>
      <c r="AO479" s="65"/>
      <c r="AP479" s="65"/>
      <c r="AQ479" s="65"/>
      <c r="AR479" s="65"/>
      <c r="AS479" s="65"/>
    </row>
    <row r="480" spans="1:45" ht="18.75">
      <c r="A480" s="65"/>
      <c r="B480" s="70"/>
      <c r="C480" s="70"/>
      <c r="D480" s="65"/>
      <c r="E480" s="65"/>
      <c r="F480" s="65"/>
      <c r="G480" s="65"/>
      <c r="H480" s="65"/>
      <c r="I480" s="65"/>
      <c r="J480" s="65"/>
      <c r="K480" s="65"/>
      <c r="L480" s="65"/>
      <c r="M480" s="65"/>
      <c r="N480" s="65"/>
      <c r="O480" s="65"/>
      <c r="P480" s="65"/>
      <c r="Q480" s="65"/>
      <c r="R480" s="65"/>
      <c r="S480" s="65"/>
      <c r="T480" s="65"/>
      <c r="U480" s="65"/>
      <c r="V480" s="65"/>
      <c r="W480" s="65"/>
      <c r="X480" s="65"/>
      <c r="Y480" s="65"/>
      <c r="Z480" s="65"/>
      <c r="AA480" s="65"/>
      <c r="AB480" s="65"/>
      <c r="AC480" s="65"/>
      <c r="AD480" s="65"/>
      <c r="AE480" s="65"/>
      <c r="AF480" s="65"/>
      <c r="AG480" s="65"/>
      <c r="AH480" s="65"/>
      <c r="AI480" s="65"/>
      <c r="AJ480" s="65"/>
      <c r="AK480" s="65"/>
      <c r="AL480" s="65"/>
      <c r="AM480" s="65"/>
      <c r="AN480" s="65"/>
      <c r="AO480" s="65"/>
      <c r="AP480" s="65"/>
      <c r="AQ480" s="65"/>
      <c r="AR480" s="65"/>
      <c r="AS480" s="65"/>
    </row>
    <row r="481" spans="1:45" ht="18.75">
      <c r="A481" s="65"/>
      <c r="B481" s="70"/>
      <c r="C481" s="70"/>
      <c r="D481" s="65"/>
      <c r="E481" s="65"/>
      <c r="F481" s="65"/>
      <c r="G481" s="65"/>
      <c r="H481" s="65"/>
      <c r="I481" s="65"/>
      <c r="J481" s="65"/>
      <c r="K481" s="65"/>
      <c r="L481" s="65"/>
      <c r="M481" s="65"/>
      <c r="N481" s="65"/>
      <c r="O481" s="65"/>
      <c r="P481" s="65"/>
      <c r="Q481" s="65"/>
      <c r="R481" s="65"/>
      <c r="S481" s="65"/>
      <c r="T481" s="65"/>
      <c r="U481" s="65"/>
      <c r="V481" s="65"/>
      <c r="W481" s="65"/>
      <c r="X481" s="65"/>
      <c r="Y481" s="65"/>
      <c r="Z481" s="65"/>
      <c r="AA481" s="65"/>
      <c r="AB481" s="65"/>
      <c r="AC481" s="65"/>
      <c r="AD481" s="65"/>
      <c r="AE481" s="65"/>
      <c r="AF481" s="65"/>
      <c r="AG481" s="65"/>
      <c r="AH481" s="65"/>
      <c r="AI481" s="65"/>
      <c r="AJ481" s="65"/>
      <c r="AK481" s="65"/>
      <c r="AL481" s="65"/>
      <c r="AM481" s="65"/>
      <c r="AN481" s="65"/>
      <c r="AO481" s="65"/>
      <c r="AP481" s="65"/>
      <c r="AQ481" s="65"/>
      <c r="AR481" s="65"/>
      <c r="AS481" s="65"/>
    </row>
    <row r="482" spans="1:45" ht="18.75">
      <c r="A482" s="65"/>
      <c r="B482" s="70"/>
      <c r="C482" s="70"/>
      <c r="D482" s="65"/>
      <c r="E482" s="65"/>
      <c r="F482" s="65"/>
      <c r="G482" s="65"/>
      <c r="H482" s="65"/>
      <c r="I482" s="65"/>
      <c r="J482" s="65"/>
      <c r="K482" s="65"/>
      <c r="L482" s="65"/>
      <c r="M482" s="65"/>
      <c r="N482" s="65"/>
      <c r="O482" s="65"/>
      <c r="P482" s="65"/>
      <c r="Q482" s="65"/>
      <c r="R482" s="65"/>
      <c r="S482" s="65"/>
      <c r="T482" s="65"/>
      <c r="U482" s="65"/>
      <c r="V482" s="65"/>
      <c r="W482" s="65"/>
      <c r="X482" s="65"/>
      <c r="Y482" s="65"/>
      <c r="Z482" s="65"/>
      <c r="AA482" s="65"/>
      <c r="AB482" s="65"/>
      <c r="AC482" s="65"/>
      <c r="AD482" s="65"/>
      <c r="AE482" s="65"/>
      <c r="AF482" s="65"/>
      <c r="AG482" s="65"/>
      <c r="AH482" s="65"/>
      <c r="AI482" s="65"/>
      <c r="AJ482" s="65"/>
      <c r="AK482" s="65"/>
      <c r="AL482" s="65"/>
      <c r="AM482" s="65"/>
      <c r="AN482" s="65"/>
      <c r="AO482" s="65"/>
      <c r="AP482" s="65"/>
      <c r="AQ482" s="65"/>
      <c r="AR482" s="65"/>
      <c r="AS482" s="65"/>
    </row>
    <row r="483" spans="1:45" ht="18.75">
      <c r="A483" s="65"/>
      <c r="B483" s="70"/>
      <c r="C483" s="70"/>
      <c r="D483" s="65"/>
      <c r="E483" s="65"/>
      <c r="F483" s="65"/>
      <c r="G483" s="65"/>
      <c r="H483" s="65"/>
      <c r="I483" s="65"/>
      <c r="J483" s="65"/>
      <c r="K483" s="65"/>
      <c r="L483" s="65"/>
      <c r="M483" s="65"/>
      <c r="N483" s="65"/>
      <c r="O483" s="65"/>
      <c r="P483" s="65"/>
      <c r="Q483" s="65"/>
      <c r="R483" s="65"/>
      <c r="S483" s="65"/>
      <c r="T483" s="65"/>
      <c r="U483" s="65"/>
      <c r="V483" s="65"/>
      <c r="W483" s="65"/>
      <c r="X483" s="65"/>
      <c r="Y483" s="65"/>
      <c r="Z483" s="65"/>
      <c r="AA483" s="65"/>
      <c r="AB483" s="65"/>
      <c r="AC483" s="65"/>
      <c r="AD483" s="65"/>
      <c r="AE483" s="65"/>
      <c r="AF483" s="65"/>
      <c r="AG483" s="65"/>
      <c r="AH483" s="65"/>
      <c r="AI483" s="65"/>
      <c r="AJ483" s="65"/>
      <c r="AK483" s="65"/>
      <c r="AL483" s="65"/>
      <c r="AM483" s="65"/>
      <c r="AN483" s="65"/>
      <c r="AO483" s="65"/>
      <c r="AP483" s="65"/>
      <c r="AQ483" s="65"/>
      <c r="AR483" s="65"/>
      <c r="AS483" s="65"/>
    </row>
    <row r="484" spans="1:45" ht="18.75">
      <c r="A484" s="65"/>
      <c r="B484" s="70"/>
      <c r="C484" s="70"/>
      <c r="D484" s="65"/>
      <c r="E484" s="65"/>
      <c r="F484" s="65"/>
      <c r="G484" s="65"/>
      <c r="H484" s="65"/>
      <c r="I484" s="65"/>
      <c r="J484" s="65"/>
      <c r="K484" s="65"/>
      <c r="L484" s="65"/>
      <c r="M484" s="65"/>
      <c r="N484" s="65"/>
      <c r="O484" s="65"/>
      <c r="P484" s="65"/>
      <c r="Q484" s="65"/>
      <c r="R484" s="65"/>
      <c r="S484" s="65"/>
      <c r="T484" s="65"/>
      <c r="U484" s="65"/>
      <c r="V484" s="65"/>
      <c r="W484" s="65"/>
      <c r="X484" s="65"/>
      <c r="Y484" s="65"/>
      <c r="Z484" s="65"/>
      <c r="AA484" s="65"/>
      <c r="AB484" s="65"/>
      <c r="AC484" s="65"/>
      <c r="AD484" s="65"/>
      <c r="AE484" s="65"/>
      <c r="AF484" s="65"/>
      <c r="AG484" s="65"/>
      <c r="AH484" s="65"/>
      <c r="AI484" s="65"/>
      <c r="AJ484" s="65"/>
      <c r="AK484" s="65"/>
      <c r="AL484" s="65"/>
      <c r="AM484" s="65"/>
      <c r="AN484" s="65"/>
      <c r="AO484" s="65"/>
      <c r="AP484" s="65"/>
      <c r="AQ484" s="65"/>
      <c r="AR484" s="65"/>
      <c r="AS484" s="65"/>
    </row>
    <row r="485" spans="1:45" ht="18.75">
      <c r="A485" s="65"/>
      <c r="B485" s="70"/>
      <c r="C485" s="70"/>
      <c r="D485" s="65"/>
      <c r="E485" s="65"/>
      <c r="F485" s="65"/>
      <c r="G485" s="65"/>
      <c r="H485" s="65"/>
      <c r="I485" s="65"/>
      <c r="J485" s="65"/>
      <c r="K485" s="65"/>
      <c r="L485" s="65"/>
      <c r="M485" s="65"/>
      <c r="N485" s="65"/>
      <c r="O485" s="65"/>
      <c r="P485" s="65"/>
      <c r="Q485" s="65"/>
      <c r="R485" s="65"/>
      <c r="S485" s="65"/>
      <c r="T485" s="65"/>
      <c r="U485" s="65"/>
      <c r="V485" s="65"/>
      <c r="W485" s="65"/>
      <c r="X485" s="65"/>
      <c r="Y485" s="65"/>
      <c r="Z485" s="65"/>
      <c r="AA485" s="65"/>
      <c r="AB485" s="65"/>
      <c r="AC485" s="65"/>
      <c r="AD485" s="65"/>
      <c r="AE485" s="65"/>
      <c r="AF485" s="65"/>
      <c r="AG485" s="65"/>
      <c r="AH485" s="65"/>
      <c r="AI485" s="65"/>
      <c r="AJ485" s="65"/>
      <c r="AK485" s="65"/>
      <c r="AL485" s="65"/>
      <c r="AM485" s="65"/>
      <c r="AN485" s="65"/>
      <c r="AO485" s="65"/>
      <c r="AP485" s="65"/>
      <c r="AQ485" s="65"/>
      <c r="AR485" s="65"/>
      <c r="AS485" s="65"/>
    </row>
    <row r="486" spans="1:45" ht="18.75">
      <c r="A486" s="65"/>
      <c r="B486" s="70"/>
      <c r="C486" s="70"/>
      <c r="D486" s="65"/>
      <c r="E486" s="65"/>
      <c r="F486" s="65"/>
      <c r="G486" s="65"/>
      <c r="H486" s="65"/>
      <c r="I486" s="65"/>
      <c r="J486" s="65"/>
      <c r="K486" s="65"/>
      <c r="L486" s="65"/>
      <c r="M486" s="65"/>
      <c r="N486" s="65"/>
      <c r="O486" s="65"/>
      <c r="P486" s="65"/>
      <c r="Q486" s="65"/>
      <c r="R486" s="65"/>
      <c r="S486" s="65"/>
      <c r="T486" s="65"/>
      <c r="U486" s="65"/>
      <c r="V486" s="65"/>
      <c r="W486" s="65"/>
      <c r="X486" s="65"/>
      <c r="Y486" s="65"/>
      <c r="Z486" s="65"/>
      <c r="AA486" s="65"/>
      <c r="AB486" s="65"/>
      <c r="AC486" s="65"/>
      <c r="AD486" s="65"/>
      <c r="AE486" s="65"/>
      <c r="AF486" s="65"/>
      <c r="AG486" s="65"/>
      <c r="AH486" s="65"/>
      <c r="AI486" s="65"/>
      <c r="AJ486" s="65"/>
      <c r="AK486" s="65"/>
      <c r="AL486" s="65"/>
      <c r="AM486" s="65"/>
      <c r="AN486" s="65"/>
      <c r="AO486" s="65"/>
      <c r="AP486" s="65"/>
      <c r="AQ486" s="65"/>
      <c r="AR486" s="65"/>
      <c r="AS486" s="65"/>
    </row>
    <row r="487" spans="1:45" ht="18.75">
      <c r="A487" s="65"/>
      <c r="B487" s="70"/>
      <c r="C487" s="70"/>
      <c r="D487" s="65"/>
      <c r="E487" s="65"/>
      <c r="F487" s="65"/>
      <c r="G487" s="65"/>
      <c r="H487" s="65"/>
      <c r="I487" s="65"/>
      <c r="J487" s="65"/>
      <c r="K487" s="65"/>
      <c r="L487" s="65"/>
      <c r="M487" s="65"/>
      <c r="N487" s="65"/>
      <c r="O487" s="65"/>
      <c r="P487" s="65"/>
      <c r="Q487" s="65"/>
      <c r="R487" s="65"/>
      <c r="S487" s="65"/>
      <c r="T487" s="65"/>
      <c r="U487" s="65"/>
      <c r="V487" s="65"/>
      <c r="W487" s="65"/>
      <c r="X487" s="65"/>
      <c r="Y487" s="65"/>
      <c r="Z487" s="65"/>
      <c r="AA487" s="65"/>
      <c r="AB487" s="65"/>
      <c r="AC487" s="65"/>
      <c r="AD487" s="65"/>
      <c r="AE487" s="65"/>
      <c r="AF487" s="65"/>
      <c r="AG487" s="65"/>
      <c r="AH487" s="65"/>
      <c r="AI487" s="65"/>
      <c r="AJ487" s="65"/>
      <c r="AK487" s="65"/>
      <c r="AL487" s="65"/>
      <c r="AM487" s="65"/>
      <c r="AN487" s="65"/>
      <c r="AO487" s="65"/>
      <c r="AP487" s="65"/>
      <c r="AQ487" s="65"/>
      <c r="AR487" s="65"/>
      <c r="AS487" s="65"/>
    </row>
    <row r="488" spans="1:45" ht="18.75">
      <c r="A488" s="65"/>
      <c r="B488" s="70"/>
      <c r="C488" s="70"/>
      <c r="D488" s="65"/>
      <c r="E488" s="65"/>
      <c r="F488" s="65"/>
      <c r="G488" s="65"/>
      <c r="H488" s="65"/>
      <c r="I488" s="65"/>
      <c r="J488" s="65"/>
      <c r="K488" s="65"/>
      <c r="L488" s="65"/>
      <c r="M488" s="65"/>
      <c r="N488" s="65"/>
      <c r="O488" s="65"/>
      <c r="P488" s="65"/>
      <c r="Q488" s="65"/>
      <c r="R488" s="65"/>
      <c r="S488" s="65"/>
      <c r="T488" s="65"/>
      <c r="U488" s="65"/>
      <c r="V488" s="65"/>
      <c r="W488" s="65"/>
      <c r="X488" s="65"/>
      <c r="Y488" s="65"/>
      <c r="Z488" s="65"/>
      <c r="AA488" s="65"/>
      <c r="AB488" s="65"/>
      <c r="AC488" s="65"/>
      <c r="AD488" s="65"/>
      <c r="AE488" s="65"/>
      <c r="AF488" s="65"/>
      <c r="AG488" s="65"/>
      <c r="AH488" s="65"/>
      <c r="AI488" s="65"/>
      <c r="AJ488" s="65"/>
      <c r="AK488" s="65"/>
      <c r="AL488" s="65"/>
      <c r="AM488" s="65"/>
      <c r="AN488" s="65"/>
      <c r="AO488" s="65"/>
      <c r="AP488" s="65"/>
      <c r="AQ488" s="65"/>
      <c r="AR488" s="65"/>
      <c r="AS488" s="65"/>
    </row>
    <row r="489" spans="1:45" ht="18.75">
      <c r="A489" s="65"/>
      <c r="B489" s="70"/>
      <c r="C489" s="70"/>
      <c r="D489" s="65"/>
      <c r="E489" s="65"/>
      <c r="F489" s="65"/>
      <c r="G489" s="65"/>
      <c r="H489" s="65"/>
      <c r="I489" s="65"/>
      <c r="J489" s="65"/>
      <c r="K489" s="65"/>
      <c r="L489" s="65"/>
      <c r="M489" s="65"/>
      <c r="N489" s="65"/>
      <c r="O489" s="65"/>
      <c r="P489" s="65"/>
      <c r="Q489" s="65"/>
      <c r="R489" s="65"/>
      <c r="S489" s="65"/>
      <c r="T489" s="65"/>
      <c r="U489" s="65"/>
      <c r="V489" s="65"/>
      <c r="W489" s="65"/>
      <c r="X489" s="65"/>
      <c r="Y489" s="65"/>
      <c r="Z489" s="65"/>
      <c r="AA489" s="65"/>
      <c r="AB489" s="65"/>
      <c r="AC489" s="65"/>
      <c r="AD489" s="65"/>
      <c r="AE489" s="65"/>
      <c r="AF489" s="65"/>
      <c r="AG489" s="65"/>
      <c r="AH489" s="65"/>
      <c r="AI489" s="65"/>
      <c r="AJ489" s="65"/>
      <c r="AK489" s="65"/>
      <c r="AL489" s="65"/>
      <c r="AM489" s="65"/>
      <c r="AN489" s="65"/>
      <c r="AO489" s="65"/>
      <c r="AP489" s="65"/>
      <c r="AQ489" s="65"/>
      <c r="AR489" s="65"/>
      <c r="AS489" s="65"/>
    </row>
    <row r="490" spans="1:45" ht="18.75">
      <c r="A490" s="65"/>
      <c r="B490" s="70"/>
      <c r="C490" s="70"/>
      <c r="D490" s="65"/>
      <c r="E490" s="65"/>
      <c r="F490" s="65"/>
      <c r="G490" s="65"/>
      <c r="H490" s="65"/>
      <c r="I490" s="65"/>
      <c r="J490" s="65"/>
      <c r="K490" s="65"/>
      <c r="L490" s="65"/>
      <c r="M490" s="65"/>
      <c r="N490" s="65"/>
      <c r="O490" s="65"/>
      <c r="P490" s="65"/>
      <c r="Q490" s="65"/>
      <c r="R490" s="65"/>
      <c r="S490" s="65"/>
      <c r="T490" s="65"/>
      <c r="U490" s="65"/>
      <c r="V490" s="65"/>
      <c r="W490" s="65"/>
      <c r="X490" s="65"/>
      <c r="Y490" s="65"/>
      <c r="Z490" s="65"/>
      <c r="AA490" s="65"/>
      <c r="AB490" s="65"/>
      <c r="AC490" s="65"/>
      <c r="AD490" s="65"/>
      <c r="AE490" s="65"/>
      <c r="AF490" s="65"/>
      <c r="AG490" s="65"/>
      <c r="AH490" s="65"/>
      <c r="AI490" s="65"/>
      <c r="AJ490" s="65"/>
      <c r="AK490" s="65"/>
      <c r="AL490" s="65"/>
      <c r="AM490" s="65"/>
      <c r="AN490" s="65"/>
      <c r="AO490" s="65"/>
      <c r="AP490" s="65"/>
      <c r="AQ490" s="65"/>
      <c r="AR490" s="65"/>
      <c r="AS490" s="65"/>
    </row>
    <row r="491" spans="1:45" ht="18.75">
      <c r="A491" s="65"/>
      <c r="B491" s="70"/>
      <c r="C491" s="70"/>
      <c r="D491" s="65"/>
      <c r="E491" s="65"/>
      <c r="F491" s="65"/>
      <c r="G491" s="65"/>
      <c r="H491" s="65"/>
      <c r="I491" s="65"/>
      <c r="J491" s="65"/>
      <c r="K491" s="65"/>
      <c r="L491" s="65"/>
      <c r="M491" s="65"/>
      <c r="N491" s="65"/>
      <c r="O491" s="65"/>
      <c r="P491" s="65"/>
      <c r="Q491" s="65"/>
      <c r="R491" s="65"/>
      <c r="S491" s="65"/>
      <c r="T491" s="65"/>
      <c r="U491" s="65"/>
      <c r="V491" s="65"/>
      <c r="W491" s="65"/>
      <c r="X491" s="65"/>
      <c r="Y491" s="65"/>
      <c r="Z491" s="65"/>
      <c r="AA491" s="65"/>
      <c r="AB491" s="65"/>
      <c r="AC491" s="65"/>
      <c r="AD491" s="65"/>
      <c r="AE491" s="65"/>
      <c r="AF491" s="65"/>
      <c r="AG491" s="65"/>
      <c r="AH491" s="65"/>
      <c r="AI491" s="65"/>
      <c r="AJ491" s="65"/>
      <c r="AK491" s="65"/>
      <c r="AL491" s="65"/>
      <c r="AM491" s="65"/>
      <c r="AN491" s="65"/>
      <c r="AO491" s="65"/>
      <c r="AP491" s="65"/>
      <c r="AQ491" s="65"/>
      <c r="AR491" s="65"/>
      <c r="AS491" s="65"/>
    </row>
    <row r="492" spans="1:45" ht="18.75">
      <c r="A492" s="65"/>
      <c r="B492" s="70"/>
      <c r="C492" s="70"/>
      <c r="D492" s="65"/>
      <c r="E492" s="65"/>
      <c r="F492" s="65"/>
      <c r="G492" s="65"/>
      <c r="H492" s="65"/>
      <c r="I492" s="65"/>
      <c r="J492" s="65"/>
      <c r="K492" s="65"/>
      <c r="L492" s="65"/>
      <c r="M492" s="65"/>
      <c r="N492" s="65"/>
      <c r="O492" s="65"/>
      <c r="P492" s="65"/>
      <c r="Q492" s="65"/>
      <c r="R492" s="65"/>
      <c r="S492" s="65"/>
      <c r="T492" s="65"/>
      <c r="U492" s="65"/>
      <c r="V492" s="65"/>
      <c r="W492" s="65"/>
      <c r="X492" s="65"/>
      <c r="Y492" s="65"/>
      <c r="Z492" s="65"/>
      <c r="AA492" s="65"/>
      <c r="AB492" s="65"/>
      <c r="AC492" s="65"/>
      <c r="AD492" s="65"/>
      <c r="AE492" s="65"/>
      <c r="AF492" s="65"/>
      <c r="AG492" s="65"/>
      <c r="AH492" s="65"/>
      <c r="AI492" s="65"/>
      <c r="AJ492" s="65"/>
      <c r="AK492" s="65"/>
      <c r="AL492" s="65"/>
      <c r="AM492" s="65"/>
      <c r="AN492" s="65"/>
      <c r="AO492" s="65"/>
      <c r="AP492" s="65"/>
      <c r="AQ492" s="65"/>
      <c r="AR492" s="65"/>
      <c r="AS492" s="65"/>
    </row>
    <row r="493" spans="1:45" ht="18.75">
      <c r="A493" s="65"/>
      <c r="B493" s="70"/>
      <c r="C493" s="70"/>
      <c r="D493" s="65"/>
      <c r="E493" s="65"/>
      <c r="F493" s="65"/>
      <c r="G493" s="65"/>
      <c r="H493" s="65"/>
      <c r="I493" s="65"/>
      <c r="J493" s="65"/>
      <c r="K493" s="65"/>
      <c r="L493" s="65"/>
      <c r="M493" s="65"/>
      <c r="N493" s="65"/>
      <c r="O493" s="65"/>
      <c r="P493" s="65"/>
      <c r="Q493" s="65"/>
      <c r="R493" s="65"/>
      <c r="S493" s="65"/>
      <c r="T493" s="65"/>
      <c r="U493" s="65"/>
      <c r="V493" s="65"/>
      <c r="W493" s="65"/>
      <c r="X493" s="65"/>
      <c r="Y493" s="65"/>
      <c r="Z493" s="65"/>
      <c r="AA493" s="65"/>
      <c r="AB493" s="65"/>
      <c r="AC493" s="65"/>
      <c r="AD493" s="65"/>
      <c r="AE493" s="65"/>
      <c r="AF493" s="65"/>
      <c r="AG493" s="65"/>
      <c r="AH493" s="65"/>
      <c r="AI493" s="65"/>
      <c r="AJ493" s="65"/>
      <c r="AK493" s="65"/>
      <c r="AL493" s="65"/>
      <c r="AM493" s="65"/>
      <c r="AN493" s="65"/>
      <c r="AO493" s="65"/>
      <c r="AP493" s="65"/>
      <c r="AQ493" s="65"/>
      <c r="AR493" s="65"/>
      <c r="AS493" s="65"/>
    </row>
    <row r="494" spans="1:45" ht="18.75">
      <c r="A494" s="65"/>
      <c r="B494" s="70"/>
      <c r="C494" s="70"/>
      <c r="D494" s="65"/>
      <c r="E494" s="65"/>
      <c r="F494" s="65"/>
      <c r="G494" s="65"/>
      <c r="H494" s="65"/>
      <c r="I494" s="65"/>
      <c r="J494" s="65"/>
      <c r="K494" s="65"/>
      <c r="L494" s="65"/>
      <c r="M494" s="65"/>
      <c r="N494" s="65"/>
      <c r="O494" s="65"/>
      <c r="P494" s="65"/>
      <c r="Q494" s="65"/>
      <c r="R494" s="65"/>
      <c r="S494" s="65"/>
      <c r="T494" s="65"/>
      <c r="U494" s="65"/>
      <c r="V494" s="65"/>
      <c r="W494" s="65"/>
      <c r="X494" s="65"/>
      <c r="Y494" s="65"/>
      <c r="Z494" s="65"/>
      <c r="AA494" s="65"/>
      <c r="AB494" s="65"/>
      <c r="AC494" s="65"/>
      <c r="AD494" s="65"/>
      <c r="AE494" s="65"/>
      <c r="AF494" s="65"/>
      <c r="AG494" s="65"/>
      <c r="AH494" s="65"/>
      <c r="AI494" s="65"/>
      <c r="AJ494" s="65"/>
      <c r="AK494" s="65"/>
      <c r="AL494" s="65"/>
      <c r="AM494" s="65"/>
      <c r="AN494" s="65"/>
      <c r="AO494" s="65"/>
      <c r="AP494" s="65"/>
      <c r="AQ494" s="65"/>
      <c r="AR494" s="65"/>
      <c r="AS494" s="65"/>
    </row>
    <row r="495" spans="1:45" ht="18.75">
      <c r="A495" s="65"/>
      <c r="B495" s="70"/>
      <c r="C495" s="70"/>
      <c r="D495" s="65"/>
      <c r="E495" s="65"/>
      <c r="F495" s="65"/>
      <c r="G495" s="65"/>
      <c r="H495" s="65"/>
      <c r="I495" s="65"/>
      <c r="J495" s="65"/>
      <c r="K495" s="65"/>
      <c r="L495" s="65"/>
      <c r="M495" s="65"/>
      <c r="N495" s="65"/>
      <c r="O495" s="65"/>
      <c r="P495" s="65"/>
      <c r="Q495" s="65"/>
      <c r="R495" s="65"/>
      <c r="S495" s="65"/>
      <c r="T495" s="65"/>
      <c r="U495" s="65"/>
      <c r="V495" s="65"/>
      <c r="W495" s="65"/>
      <c r="X495" s="65"/>
      <c r="Y495" s="65"/>
      <c r="Z495" s="65"/>
      <c r="AA495" s="65"/>
      <c r="AB495" s="65"/>
      <c r="AC495" s="65"/>
      <c r="AD495" s="65"/>
      <c r="AE495" s="65"/>
      <c r="AF495" s="65"/>
      <c r="AG495" s="65"/>
      <c r="AH495" s="65"/>
      <c r="AI495" s="65"/>
      <c r="AJ495" s="65"/>
      <c r="AK495" s="65"/>
      <c r="AL495" s="65"/>
      <c r="AM495" s="65"/>
      <c r="AN495" s="65"/>
      <c r="AO495" s="65"/>
      <c r="AP495" s="65"/>
      <c r="AQ495" s="65"/>
      <c r="AR495" s="65"/>
      <c r="AS495" s="65"/>
    </row>
    <row r="496" spans="1:45" ht="18.75">
      <c r="A496" s="65"/>
      <c r="B496" s="70"/>
      <c r="C496" s="70"/>
      <c r="D496" s="65"/>
      <c r="E496" s="65"/>
      <c r="F496" s="65"/>
      <c r="G496" s="65"/>
      <c r="H496" s="65"/>
      <c r="I496" s="65"/>
      <c r="J496" s="65"/>
      <c r="K496" s="65"/>
      <c r="L496" s="65"/>
      <c r="M496" s="65"/>
      <c r="N496" s="65"/>
      <c r="O496" s="65"/>
      <c r="P496" s="65"/>
      <c r="Q496" s="65"/>
      <c r="R496" s="65"/>
      <c r="S496" s="65"/>
      <c r="T496" s="65"/>
      <c r="U496" s="65"/>
      <c r="V496" s="65"/>
      <c r="W496" s="65"/>
      <c r="X496" s="65"/>
      <c r="Y496" s="65"/>
      <c r="Z496" s="65"/>
      <c r="AA496" s="65"/>
      <c r="AB496" s="65"/>
      <c r="AC496" s="65"/>
      <c r="AD496" s="65"/>
      <c r="AE496" s="65"/>
      <c r="AF496" s="65"/>
      <c r="AG496" s="65"/>
      <c r="AH496" s="65"/>
      <c r="AI496" s="65"/>
      <c r="AJ496" s="65"/>
      <c r="AK496" s="65"/>
      <c r="AL496" s="65"/>
      <c r="AM496" s="65"/>
      <c r="AN496" s="65"/>
      <c r="AO496" s="65"/>
      <c r="AP496" s="65"/>
      <c r="AQ496" s="65"/>
      <c r="AR496" s="65"/>
      <c r="AS496" s="65"/>
    </row>
    <row r="497" spans="1:45" ht="18.75">
      <c r="A497" s="65"/>
      <c r="B497" s="70"/>
      <c r="C497" s="70"/>
      <c r="D497" s="65"/>
      <c r="E497" s="65"/>
      <c r="F497" s="65"/>
      <c r="G497" s="65"/>
      <c r="H497" s="65"/>
      <c r="I497" s="65"/>
      <c r="J497" s="65"/>
      <c r="K497" s="65"/>
      <c r="L497" s="65"/>
      <c r="M497" s="65"/>
      <c r="N497" s="65"/>
      <c r="O497" s="65"/>
      <c r="P497" s="65"/>
      <c r="Q497" s="65"/>
      <c r="R497" s="65"/>
      <c r="S497" s="65"/>
      <c r="T497" s="65"/>
      <c r="U497" s="65"/>
      <c r="V497" s="65"/>
      <c r="W497" s="65"/>
      <c r="X497" s="65"/>
      <c r="Y497" s="65"/>
      <c r="Z497" s="65"/>
      <c r="AA497" s="65"/>
      <c r="AB497" s="65"/>
      <c r="AC497" s="65"/>
      <c r="AD497" s="65"/>
      <c r="AE497" s="65"/>
      <c r="AF497" s="65"/>
      <c r="AG497" s="65"/>
      <c r="AH497" s="65"/>
      <c r="AI497" s="65"/>
      <c r="AJ497" s="65"/>
      <c r="AK497" s="65"/>
      <c r="AL497" s="65"/>
      <c r="AM497" s="65"/>
      <c r="AN497" s="65"/>
      <c r="AO497" s="65"/>
      <c r="AP497" s="65"/>
      <c r="AQ497" s="65"/>
      <c r="AR497" s="65"/>
      <c r="AS497" s="65"/>
    </row>
    <row r="498" spans="1:45" ht="18.75">
      <c r="A498" s="65"/>
      <c r="B498" s="70"/>
      <c r="C498" s="70"/>
      <c r="D498" s="65"/>
      <c r="E498" s="65"/>
      <c r="F498" s="65"/>
      <c r="G498" s="65"/>
      <c r="H498" s="65"/>
      <c r="I498" s="65"/>
      <c r="J498" s="65"/>
      <c r="K498" s="65"/>
      <c r="L498" s="65"/>
      <c r="M498" s="65"/>
      <c r="N498" s="65"/>
      <c r="O498" s="65"/>
      <c r="P498" s="65"/>
      <c r="Q498" s="65"/>
      <c r="R498" s="65"/>
      <c r="S498" s="65"/>
      <c r="T498" s="65"/>
      <c r="U498" s="65"/>
      <c r="V498" s="65"/>
      <c r="W498" s="65"/>
      <c r="X498" s="65"/>
      <c r="Y498" s="65"/>
      <c r="Z498" s="65"/>
      <c r="AA498" s="65"/>
      <c r="AB498" s="65"/>
      <c r="AC498" s="65"/>
      <c r="AD498" s="65"/>
      <c r="AE498" s="65"/>
      <c r="AF498" s="65"/>
      <c r="AG498" s="65"/>
      <c r="AH498" s="65"/>
      <c r="AI498" s="65"/>
      <c r="AJ498" s="65"/>
      <c r="AK498" s="65"/>
      <c r="AL498" s="65"/>
      <c r="AM498" s="65"/>
      <c r="AN498" s="65"/>
      <c r="AO498" s="65"/>
      <c r="AP498" s="65"/>
      <c r="AQ498" s="65"/>
      <c r="AR498" s="65"/>
      <c r="AS498" s="65"/>
    </row>
    <row r="499" spans="1:45" ht="18.75">
      <c r="A499" s="65"/>
      <c r="B499" s="70"/>
      <c r="C499" s="70"/>
      <c r="D499" s="65"/>
      <c r="E499" s="65"/>
      <c r="F499" s="65"/>
      <c r="G499" s="65"/>
      <c r="H499" s="65"/>
      <c r="I499" s="65"/>
      <c r="J499" s="65"/>
      <c r="K499" s="65"/>
      <c r="L499" s="65"/>
      <c r="M499" s="65"/>
      <c r="N499" s="65"/>
      <c r="O499" s="65"/>
      <c r="P499" s="65"/>
      <c r="Q499" s="65"/>
      <c r="R499" s="65"/>
      <c r="S499" s="65"/>
      <c r="T499" s="65"/>
      <c r="U499" s="65"/>
      <c r="V499" s="65"/>
      <c r="W499" s="65"/>
      <c r="X499" s="65"/>
      <c r="Y499" s="65"/>
      <c r="Z499" s="65"/>
      <c r="AA499" s="65"/>
      <c r="AB499" s="65"/>
      <c r="AC499" s="65"/>
      <c r="AD499" s="65"/>
      <c r="AE499" s="65"/>
      <c r="AF499" s="65"/>
      <c r="AG499" s="65"/>
      <c r="AH499" s="65"/>
      <c r="AI499" s="65"/>
      <c r="AJ499" s="65"/>
      <c r="AK499" s="65"/>
      <c r="AL499" s="65"/>
      <c r="AM499" s="65"/>
      <c r="AN499" s="65"/>
      <c r="AO499" s="65"/>
      <c r="AP499" s="65"/>
      <c r="AQ499" s="65"/>
      <c r="AR499" s="65"/>
      <c r="AS499" s="65"/>
    </row>
    <row r="500" spans="1:45" ht="18.75">
      <c r="A500" s="65"/>
      <c r="B500" s="70"/>
      <c r="C500" s="70"/>
      <c r="D500" s="65"/>
      <c r="E500" s="65"/>
      <c r="F500" s="65"/>
      <c r="G500" s="65"/>
      <c r="H500" s="65"/>
      <c r="I500" s="65"/>
      <c r="J500" s="65"/>
      <c r="K500" s="65"/>
      <c r="L500" s="65"/>
      <c r="M500" s="65"/>
      <c r="N500" s="65"/>
      <c r="O500" s="65"/>
      <c r="P500" s="65"/>
      <c r="Q500" s="65"/>
      <c r="R500" s="65"/>
      <c r="S500" s="65"/>
      <c r="T500" s="65"/>
      <c r="U500" s="65"/>
      <c r="V500" s="65"/>
      <c r="W500" s="65"/>
      <c r="X500" s="65"/>
      <c r="Y500" s="65"/>
      <c r="Z500" s="65"/>
      <c r="AA500" s="65"/>
      <c r="AB500" s="65"/>
      <c r="AC500" s="65"/>
      <c r="AD500" s="65"/>
      <c r="AE500" s="65"/>
      <c r="AF500" s="65"/>
      <c r="AG500" s="65"/>
      <c r="AH500" s="65"/>
      <c r="AI500" s="65"/>
      <c r="AJ500" s="65"/>
      <c r="AK500" s="65"/>
      <c r="AL500" s="65"/>
      <c r="AM500" s="65"/>
      <c r="AN500" s="65"/>
      <c r="AO500" s="65"/>
      <c r="AP500" s="65"/>
      <c r="AQ500" s="65"/>
      <c r="AR500" s="65"/>
      <c r="AS500" s="65"/>
    </row>
    <row r="501" spans="1:45" ht="18.75">
      <c r="A501" s="65"/>
      <c r="B501" s="70"/>
      <c r="C501" s="70"/>
      <c r="D501" s="65"/>
      <c r="E501" s="65"/>
      <c r="F501" s="65"/>
      <c r="G501" s="65"/>
      <c r="H501" s="65"/>
      <c r="I501" s="65"/>
      <c r="J501" s="65"/>
      <c r="K501" s="65"/>
      <c r="L501" s="65"/>
      <c r="M501" s="65"/>
      <c r="N501" s="65"/>
      <c r="O501" s="65"/>
      <c r="P501" s="65"/>
      <c r="Q501" s="65"/>
      <c r="R501" s="65"/>
      <c r="S501" s="65"/>
      <c r="T501" s="65"/>
      <c r="U501" s="65"/>
      <c r="V501" s="65"/>
      <c r="W501" s="65"/>
      <c r="X501" s="65"/>
      <c r="Y501" s="65"/>
      <c r="Z501" s="65"/>
      <c r="AA501" s="65"/>
      <c r="AB501" s="65"/>
      <c r="AC501" s="65"/>
      <c r="AD501" s="65"/>
      <c r="AE501" s="65"/>
      <c r="AF501" s="65"/>
      <c r="AG501" s="65"/>
      <c r="AH501" s="65"/>
      <c r="AI501" s="65"/>
      <c r="AJ501" s="65"/>
      <c r="AK501" s="65"/>
      <c r="AL501" s="65"/>
      <c r="AM501" s="65"/>
      <c r="AN501" s="65"/>
      <c r="AO501" s="65"/>
      <c r="AP501" s="65"/>
      <c r="AQ501" s="65"/>
      <c r="AR501" s="65"/>
      <c r="AS501" s="65"/>
    </row>
    <row r="502" spans="1:45" ht="18.75">
      <c r="A502" s="65"/>
      <c r="B502" s="70"/>
      <c r="C502" s="70"/>
      <c r="D502" s="65"/>
      <c r="E502" s="65"/>
      <c r="F502" s="65"/>
      <c r="G502" s="65"/>
      <c r="H502" s="65"/>
      <c r="I502" s="65"/>
      <c r="J502" s="65"/>
      <c r="K502" s="65"/>
      <c r="L502" s="65"/>
      <c r="M502" s="65"/>
      <c r="N502" s="65"/>
      <c r="O502" s="65"/>
      <c r="P502" s="65"/>
      <c r="Q502" s="65"/>
      <c r="R502" s="65"/>
      <c r="S502" s="65"/>
      <c r="T502" s="65"/>
      <c r="U502" s="65"/>
      <c r="V502" s="65"/>
      <c r="W502" s="65"/>
      <c r="X502" s="65"/>
      <c r="Y502" s="65"/>
      <c r="Z502" s="65"/>
      <c r="AA502" s="65"/>
      <c r="AB502" s="65"/>
      <c r="AC502" s="65"/>
      <c r="AD502" s="65"/>
      <c r="AE502" s="65"/>
      <c r="AF502" s="65"/>
      <c r="AG502" s="65"/>
      <c r="AH502" s="65"/>
      <c r="AI502" s="65"/>
      <c r="AJ502" s="65"/>
      <c r="AK502" s="65"/>
      <c r="AL502" s="65"/>
      <c r="AM502" s="65"/>
      <c r="AN502" s="65"/>
      <c r="AO502" s="65"/>
      <c r="AP502" s="65"/>
      <c r="AQ502" s="65"/>
      <c r="AR502" s="65"/>
      <c r="AS502" s="65"/>
    </row>
    <row r="503" spans="1:45" ht="18.75">
      <c r="A503" s="65"/>
      <c r="B503" s="70"/>
      <c r="C503" s="70"/>
      <c r="D503" s="65"/>
      <c r="E503" s="65"/>
      <c r="F503" s="65"/>
      <c r="G503" s="65"/>
      <c r="H503" s="65"/>
      <c r="I503" s="65"/>
      <c r="J503" s="65"/>
      <c r="K503" s="65"/>
      <c r="L503" s="65"/>
      <c r="M503" s="65"/>
      <c r="N503" s="65"/>
      <c r="O503" s="65"/>
      <c r="P503" s="65"/>
      <c r="Q503" s="65"/>
      <c r="R503" s="65"/>
      <c r="S503" s="65"/>
      <c r="T503" s="65"/>
      <c r="U503" s="65"/>
      <c r="V503" s="65"/>
      <c r="W503" s="65"/>
      <c r="X503" s="65"/>
      <c r="Y503" s="65"/>
      <c r="Z503" s="65"/>
      <c r="AA503" s="65"/>
      <c r="AB503" s="65"/>
      <c r="AC503" s="65"/>
      <c r="AD503" s="65"/>
      <c r="AE503" s="65"/>
      <c r="AF503" s="65"/>
      <c r="AG503" s="65"/>
      <c r="AH503" s="65"/>
      <c r="AI503" s="65"/>
      <c r="AJ503" s="65"/>
      <c r="AK503" s="65"/>
      <c r="AL503" s="65"/>
      <c r="AM503" s="65"/>
      <c r="AN503" s="65"/>
      <c r="AO503" s="65"/>
      <c r="AP503" s="65"/>
      <c r="AQ503" s="65"/>
      <c r="AR503" s="65"/>
      <c r="AS503" s="65"/>
    </row>
    <row r="504" spans="1:45" ht="18.75">
      <c r="A504" s="65"/>
      <c r="B504" s="70"/>
      <c r="C504" s="70"/>
      <c r="D504" s="65"/>
      <c r="E504" s="65"/>
      <c r="F504" s="65"/>
      <c r="G504" s="65"/>
      <c r="H504" s="65"/>
      <c r="I504" s="65"/>
      <c r="J504" s="65"/>
      <c r="K504" s="65"/>
      <c r="L504" s="65"/>
      <c r="M504" s="65"/>
      <c r="N504" s="65"/>
      <c r="O504" s="65"/>
      <c r="P504" s="65"/>
      <c r="Q504" s="65"/>
      <c r="R504" s="65"/>
      <c r="S504" s="65"/>
      <c r="T504" s="65"/>
      <c r="U504" s="65"/>
      <c r="V504" s="65"/>
      <c r="W504" s="65"/>
      <c r="X504" s="65"/>
      <c r="Y504" s="65"/>
      <c r="Z504" s="65"/>
      <c r="AA504" s="65"/>
      <c r="AB504" s="65"/>
      <c r="AC504" s="65"/>
      <c r="AD504" s="65"/>
      <c r="AE504" s="65"/>
      <c r="AF504" s="65"/>
      <c r="AG504" s="65"/>
      <c r="AH504" s="65"/>
      <c r="AI504" s="65"/>
      <c r="AJ504" s="65"/>
      <c r="AK504" s="65"/>
      <c r="AL504" s="65"/>
      <c r="AM504" s="65"/>
      <c r="AN504" s="65"/>
      <c r="AO504" s="65"/>
      <c r="AP504" s="65"/>
      <c r="AQ504" s="65"/>
      <c r="AR504" s="65"/>
      <c r="AS504" s="65"/>
    </row>
    <row r="505" spans="1:45" ht="18.75">
      <c r="A505" s="65"/>
      <c r="B505" s="70"/>
      <c r="C505" s="70"/>
      <c r="D505" s="65"/>
      <c r="E505" s="65"/>
      <c r="F505" s="65"/>
      <c r="G505" s="65"/>
      <c r="H505" s="65"/>
      <c r="I505" s="65"/>
      <c r="J505" s="65"/>
      <c r="K505" s="65"/>
      <c r="L505" s="65"/>
      <c r="M505" s="65"/>
      <c r="N505" s="65"/>
      <c r="O505" s="65"/>
      <c r="P505" s="65"/>
      <c r="Q505" s="65"/>
      <c r="R505" s="65"/>
      <c r="S505" s="65"/>
      <c r="T505" s="65"/>
      <c r="U505" s="65"/>
      <c r="V505" s="65"/>
      <c r="W505" s="65"/>
      <c r="X505" s="65"/>
      <c r="Y505" s="65"/>
      <c r="Z505" s="65"/>
      <c r="AA505" s="65"/>
      <c r="AB505" s="65"/>
      <c r="AC505" s="65"/>
      <c r="AD505" s="65"/>
      <c r="AE505" s="65"/>
      <c r="AF505" s="65"/>
      <c r="AG505" s="65"/>
      <c r="AH505" s="65"/>
      <c r="AI505" s="65"/>
      <c r="AJ505" s="65"/>
      <c r="AK505" s="65"/>
      <c r="AL505" s="65"/>
      <c r="AM505" s="65"/>
      <c r="AN505" s="65"/>
      <c r="AO505" s="65"/>
      <c r="AP505" s="65"/>
      <c r="AQ505" s="65"/>
      <c r="AR505" s="65"/>
      <c r="AS505" s="65"/>
    </row>
    <row r="506" spans="1:45" ht="18.75">
      <c r="A506" s="65"/>
      <c r="B506" s="70"/>
      <c r="C506" s="70"/>
      <c r="D506" s="65"/>
      <c r="E506" s="65"/>
      <c r="F506" s="65"/>
      <c r="G506" s="65"/>
      <c r="H506" s="65"/>
      <c r="I506" s="65"/>
      <c r="J506" s="65"/>
      <c r="K506" s="65"/>
      <c r="L506" s="65"/>
      <c r="M506" s="65"/>
      <c r="N506" s="65"/>
      <c r="O506" s="65"/>
      <c r="P506" s="65"/>
      <c r="Q506" s="65"/>
      <c r="R506" s="65"/>
      <c r="S506" s="65"/>
      <c r="T506" s="65"/>
      <c r="U506" s="65"/>
      <c r="V506" s="65"/>
      <c r="W506" s="65"/>
      <c r="X506" s="65"/>
      <c r="Y506" s="65"/>
      <c r="Z506" s="65"/>
      <c r="AA506" s="65"/>
      <c r="AB506" s="65"/>
      <c r="AC506" s="65"/>
      <c r="AD506" s="65"/>
      <c r="AE506" s="65"/>
      <c r="AF506" s="65"/>
      <c r="AG506" s="65"/>
      <c r="AH506" s="65"/>
      <c r="AI506" s="65"/>
      <c r="AJ506" s="65"/>
      <c r="AK506" s="65"/>
      <c r="AL506" s="65"/>
      <c r="AM506" s="65"/>
      <c r="AN506" s="65"/>
      <c r="AO506" s="65"/>
      <c r="AP506" s="65"/>
      <c r="AQ506" s="65"/>
      <c r="AR506" s="65"/>
      <c r="AS506" s="65"/>
    </row>
    <row r="507" spans="1:45" ht="18.75">
      <c r="A507" s="65"/>
      <c r="B507" s="70"/>
      <c r="C507" s="70"/>
      <c r="D507" s="65"/>
      <c r="E507" s="65"/>
      <c r="F507" s="65"/>
      <c r="G507" s="65"/>
      <c r="H507" s="65"/>
      <c r="I507" s="65"/>
      <c r="J507" s="65"/>
      <c r="K507" s="65"/>
      <c r="L507" s="65"/>
      <c r="M507" s="65"/>
      <c r="N507" s="65"/>
      <c r="O507" s="65"/>
      <c r="P507" s="65"/>
      <c r="Q507" s="65"/>
      <c r="R507" s="65"/>
      <c r="S507" s="65"/>
      <c r="T507" s="65"/>
      <c r="U507" s="65"/>
      <c r="V507" s="65"/>
      <c r="W507" s="65"/>
      <c r="X507" s="65"/>
      <c r="Y507" s="65"/>
      <c r="Z507" s="65"/>
      <c r="AA507" s="65"/>
      <c r="AB507" s="65"/>
      <c r="AC507" s="65"/>
      <c r="AD507" s="65"/>
      <c r="AE507" s="65"/>
      <c r="AF507" s="65"/>
      <c r="AG507" s="65"/>
      <c r="AH507" s="65"/>
      <c r="AI507" s="65"/>
      <c r="AJ507" s="65"/>
      <c r="AK507" s="65"/>
      <c r="AL507" s="65"/>
      <c r="AM507" s="65"/>
      <c r="AN507" s="65"/>
      <c r="AO507" s="65"/>
      <c r="AP507" s="65"/>
      <c r="AQ507" s="65"/>
      <c r="AR507" s="65"/>
      <c r="AS507" s="65"/>
    </row>
    <row r="508" spans="1:45" ht="18.75">
      <c r="A508" s="65"/>
      <c r="B508" s="70"/>
      <c r="C508" s="70"/>
      <c r="D508" s="65"/>
      <c r="E508" s="65"/>
      <c r="F508" s="65"/>
      <c r="G508" s="65"/>
      <c r="H508" s="65"/>
      <c r="I508" s="65"/>
      <c r="J508" s="65"/>
      <c r="K508" s="65"/>
      <c r="L508" s="65"/>
      <c r="M508" s="65"/>
      <c r="N508" s="65"/>
      <c r="O508" s="65"/>
      <c r="P508" s="65"/>
      <c r="Q508" s="65"/>
      <c r="R508" s="65"/>
      <c r="S508" s="65"/>
      <c r="T508" s="65"/>
      <c r="U508" s="65"/>
      <c r="V508" s="65"/>
      <c r="W508" s="65"/>
      <c r="X508" s="65"/>
      <c r="Y508" s="65"/>
      <c r="Z508" s="65"/>
      <c r="AA508" s="65"/>
      <c r="AB508" s="65"/>
      <c r="AC508" s="65"/>
      <c r="AD508" s="65"/>
      <c r="AE508" s="65"/>
      <c r="AF508" s="65"/>
      <c r="AG508" s="65"/>
      <c r="AH508" s="65"/>
      <c r="AI508" s="65"/>
      <c r="AJ508" s="65"/>
      <c r="AK508" s="65"/>
      <c r="AL508" s="65"/>
      <c r="AM508" s="65"/>
      <c r="AN508" s="65"/>
      <c r="AO508" s="65"/>
      <c r="AP508" s="65"/>
      <c r="AQ508" s="65"/>
      <c r="AR508" s="65"/>
      <c r="AS508" s="65"/>
    </row>
    <row r="509" spans="1:45" ht="18.75">
      <c r="A509" s="65"/>
      <c r="B509" s="70"/>
      <c r="C509" s="70"/>
      <c r="D509" s="65"/>
      <c r="E509" s="65"/>
      <c r="F509" s="65"/>
      <c r="G509" s="65"/>
      <c r="H509" s="65"/>
      <c r="I509" s="65"/>
      <c r="J509" s="65"/>
      <c r="K509" s="65"/>
      <c r="L509" s="65"/>
      <c r="M509" s="65"/>
      <c r="N509" s="65"/>
      <c r="O509" s="65"/>
      <c r="P509" s="65"/>
      <c r="Q509" s="65"/>
      <c r="R509" s="65"/>
      <c r="S509" s="65"/>
      <c r="T509" s="65"/>
      <c r="U509" s="65"/>
      <c r="V509" s="65"/>
      <c r="W509" s="65"/>
      <c r="X509" s="65"/>
      <c r="Y509" s="65"/>
      <c r="Z509" s="65"/>
      <c r="AA509" s="65"/>
      <c r="AB509" s="65"/>
      <c r="AC509" s="65"/>
      <c r="AD509" s="65"/>
      <c r="AE509" s="65"/>
      <c r="AF509" s="65"/>
      <c r="AG509" s="65"/>
      <c r="AH509" s="65"/>
      <c r="AI509" s="65"/>
      <c r="AJ509" s="65"/>
      <c r="AK509" s="65"/>
      <c r="AL509" s="65"/>
      <c r="AM509" s="65"/>
      <c r="AN509" s="65"/>
      <c r="AO509" s="65"/>
      <c r="AP509" s="65"/>
      <c r="AQ509" s="65"/>
      <c r="AR509" s="65"/>
      <c r="AS509" s="65"/>
    </row>
    <row r="510" spans="1:45" ht="18.75">
      <c r="A510" s="65"/>
      <c r="B510" s="70"/>
      <c r="C510" s="70"/>
      <c r="D510" s="65"/>
      <c r="E510" s="65"/>
      <c r="F510" s="65"/>
      <c r="G510" s="65"/>
      <c r="H510" s="65"/>
      <c r="I510" s="65"/>
      <c r="J510" s="65"/>
      <c r="K510" s="65"/>
      <c r="L510" s="65"/>
      <c r="M510" s="65"/>
      <c r="N510" s="65"/>
      <c r="O510" s="65"/>
      <c r="P510" s="65"/>
      <c r="Q510" s="65"/>
      <c r="R510" s="65"/>
      <c r="S510" s="65"/>
      <c r="T510" s="65"/>
      <c r="U510" s="65"/>
      <c r="V510" s="65"/>
      <c r="W510" s="65"/>
      <c r="X510" s="65"/>
      <c r="Y510" s="65"/>
      <c r="Z510" s="65"/>
      <c r="AA510" s="65"/>
      <c r="AB510" s="65"/>
      <c r="AC510" s="65"/>
      <c r="AD510" s="65"/>
      <c r="AE510" s="65"/>
      <c r="AF510" s="65"/>
      <c r="AG510" s="65"/>
      <c r="AH510" s="65"/>
      <c r="AI510" s="65"/>
      <c r="AJ510" s="65"/>
      <c r="AK510" s="65"/>
      <c r="AL510" s="65"/>
      <c r="AM510" s="65"/>
      <c r="AN510" s="65"/>
      <c r="AO510" s="65"/>
      <c r="AP510" s="65"/>
      <c r="AQ510" s="65"/>
      <c r="AR510" s="65"/>
      <c r="AS510" s="65"/>
    </row>
    <row r="511" spans="1:45" ht="18.75">
      <c r="A511" s="65"/>
      <c r="B511" s="70"/>
      <c r="C511" s="70"/>
      <c r="D511" s="65"/>
      <c r="E511" s="65"/>
      <c r="F511" s="65"/>
      <c r="G511" s="65"/>
      <c r="H511" s="65"/>
      <c r="I511" s="65"/>
      <c r="J511" s="65"/>
      <c r="K511" s="65"/>
      <c r="L511" s="65"/>
      <c r="M511" s="65"/>
      <c r="N511" s="65"/>
      <c r="O511" s="65"/>
      <c r="P511" s="65"/>
      <c r="Q511" s="65"/>
      <c r="R511" s="65"/>
      <c r="S511" s="65"/>
      <c r="T511" s="65"/>
      <c r="U511" s="65"/>
      <c r="V511" s="65"/>
      <c r="W511" s="65"/>
      <c r="X511" s="65"/>
      <c r="Y511" s="65"/>
      <c r="Z511" s="65"/>
      <c r="AA511" s="65"/>
      <c r="AB511" s="65"/>
      <c r="AC511" s="65"/>
      <c r="AD511" s="65"/>
      <c r="AE511" s="65"/>
      <c r="AF511" s="65"/>
      <c r="AG511" s="65"/>
      <c r="AH511" s="65"/>
      <c r="AI511" s="65"/>
      <c r="AJ511" s="65"/>
      <c r="AK511" s="65"/>
      <c r="AL511" s="65"/>
      <c r="AM511" s="65"/>
      <c r="AN511" s="65"/>
      <c r="AO511" s="65"/>
      <c r="AP511" s="65"/>
      <c r="AQ511" s="65"/>
      <c r="AR511" s="65"/>
      <c r="AS511" s="65"/>
    </row>
    <row r="512" spans="1:45" ht="18.75">
      <c r="A512" s="65"/>
      <c r="B512" s="70"/>
      <c r="C512" s="70"/>
      <c r="D512" s="65"/>
      <c r="E512" s="65"/>
      <c r="F512" s="65"/>
      <c r="G512" s="65"/>
      <c r="H512" s="65"/>
      <c r="I512" s="65"/>
      <c r="J512" s="65"/>
      <c r="K512" s="65"/>
      <c r="L512" s="65"/>
      <c r="M512" s="65"/>
      <c r="N512" s="65"/>
      <c r="O512" s="65"/>
      <c r="P512" s="65"/>
      <c r="Q512" s="65"/>
      <c r="R512" s="65"/>
      <c r="S512" s="65"/>
      <c r="T512" s="65"/>
      <c r="U512" s="65"/>
      <c r="V512" s="65"/>
      <c r="W512" s="65"/>
      <c r="X512" s="65"/>
      <c r="Y512" s="65"/>
      <c r="Z512" s="65"/>
      <c r="AA512" s="65"/>
      <c r="AB512" s="65"/>
      <c r="AC512" s="65"/>
      <c r="AD512" s="65"/>
      <c r="AE512" s="65"/>
      <c r="AF512" s="65"/>
      <c r="AG512" s="65"/>
      <c r="AH512" s="65"/>
      <c r="AI512" s="65"/>
      <c r="AJ512" s="65"/>
      <c r="AK512" s="65"/>
      <c r="AL512" s="65"/>
      <c r="AM512" s="65"/>
      <c r="AN512" s="65"/>
      <c r="AO512" s="65"/>
      <c r="AP512" s="65"/>
      <c r="AQ512" s="65"/>
      <c r="AR512" s="65"/>
      <c r="AS512" s="65"/>
    </row>
    <row r="513" spans="1:45" ht="18.75">
      <c r="A513" s="65"/>
      <c r="B513" s="70"/>
      <c r="C513" s="70"/>
      <c r="D513" s="65"/>
      <c r="E513" s="65"/>
      <c r="F513" s="65"/>
      <c r="G513" s="65"/>
      <c r="H513" s="65"/>
      <c r="I513" s="65"/>
      <c r="J513" s="65"/>
      <c r="K513" s="65"/>
      <c r="L513" s="65"/>
      <c r="M513" s="65"/>
      <c r="N513" s="65"/>
      <c r="O513" s="65"/>
      <c r="P513" s="65"/>
      <c r="Q513" s="65"/>
      <c r="R513" s="65"/>
      <c r="S513" s="65"/>
      <c r="T513" s="65"/>
      <c r="U513" s="65"/>
      <c r="V513" s="65"/>
      <c r="W513" s="65"/>
      <c r="X513" s="65"/>
      <c r="Y513" s="65"/>
      <c r="Z513" s="65"/>
      <c r="AA513" s="65"/>
      <c r="AB513" s="65"/>
      <c r="AC513" s="65"/>
      <c r="AD513" s="65"/>
      <c r="AE513" s="65"/>
      <c r="AF513" s="65"/>
      <c r="AG513" s="65"/>
      <c r="AH513" s="65"/>
      <c r="AI513" s="65"/>
      <c r="AJ513" s="65"/>
      <c r="AK513" s="65"/>
      <c r="AL513" s="65"/>
      <c r="AM513" s="65"/>
      <c r="AN513" s="65"/>
      <c r="AO513" s="65"/>
      <c r="AP513" s="65"/>
      <c r="AQ513" s="65"/>
      <c r="AR513" s="65"/>
      <c r="AS513" s="65"/>
    </row>
    <row r="514" spans="1:45" ht="18.75">
      <c r="A514" s="65"/>
      <c r="B514" s="70"/>
      <c r="C514" s="70"/>
      <c r="D514" s="65"/>
      <c r="E514" s="65"/>
      <c r="F514" s="65"/>
      <c r="G514" s="65"/>
      <c r="H514" s="65"/>
      <c r="I514" s="65"/>
      <c r="J514" s="65"/>
      <c r="K514" s="65"/>
      <c r="L514" s="65"/>
      <c r="M514" s="65"/>
      <c r="N514" s="65"/>
      <c r="O514" s="65"/>
      <c r="P514" s="65"/>
      <c r="Q514" s="65"/>
      <c r="R514" s="65"/>
      <c r="S514" s="65"/>
      <c r="T514" s="65"/>
      <c r="U514" s="65"/>
      <c r="V514" s="65"/>
      <c r="W514" s="65"/>
      <c r="X514" s="65"/>
      <c r="Y514" s="65"/>
      <c r="Z514" s="65"/>
      <c r="AA514" s="65"/>
      <c r="AB514" s="65"/>
      <c r="AC514" s="65"/>
      <c r="AD514" s="65"/>
      <c r="AE514" s="65"/>
      <c r="AF514" s="65"/>
      <c r="AG514" s="65"/>
      <c r="AH514" s="65"/>
      <c r="AI514" s="65"/>
      <c r="AJ514" s="65"/>
      <c r="AK514" s="65"/>
      <c r="AL514" s="65"/>
      <c r="AM514" s="65"/>
      <c r="AN514" s="65"/>
      <c r="AO514" s="65"/>
      <c r="AP514" s="65"/>
      <c r="AQ514" s="65"/>
      <c r="AR514" s="65"/>
      <c r="AS514" s="65"/>
    </row>
    <row r="515" spans="1:45" ht="18.75">
      <c r="A515" s="65"/>
      <c r="B515" s="70"/>
      <c r="C515" s="70"/>
      <c r="D515" s="65"/>
      <c r="E515" s="65"/>
      <c r="F515" s="65"/>
      <c r="G515" s="65"/>
      <c r="H515" s="65"/>
      <c r="I515" s="65"/>
      <c r="J515" s="65"/>
      <c r="K515" s="65"/>
      <c r="L515" s="65"/>
      <c r="M515" s="65"/>
      <c r="N515" s="65"/>
      <c r="O515" s="65"/>
      <c r="P515" s="65"/>
      <c r="Q515" s="65"/>
      <c r="R515" s="65"/>
      <c r="S515" s="65"/>
      <c r="T515" s="65"/>
      <c r="U515" s="65"/>
      <c r="V515" s="65"/>
      <c r="W515" s="65"/>
      <c r="X515" s="65"/>
      <c r="Y515" s="65"/>
      <c r="Z515" s="65"/>
      <c r="AA515" s="65"/>
      <c r="AB515" s="65"/>
      <c r="AC515" s="65"/>
      <c r="AD515" s="65"/>
      <c r="AE515" s="65"/>
      <c r="AF515" s="65"/>
      <c r="AG515" s="65"/>
      <c r="AH515" s="65"/>
      <c r="AI515" s="65"/>
      <c r="AJ515" s="65"/>
      <c r="AK515" s="65"/>
      <c r="AL515" s="65"/>
      <c r="AM515" s="65"/>
      <c r="AN515" s="65"/>
      <c r="AO515" s="65"/>
      <c r="AP515" s="65"/>
      <c r="AQ515" s="65"/>
      <c r="AR515" s="65"/>
      <c r="AS515" s="65"/>
    </row>
    <row r="516" spans="1:45" ht="18.75">
      <c r="A516" s="65"/>
      <c r="B516" s="70"/>
      <c r="C516" s="70"/>
      <c r="D516" s="65"/>
      <c r="E516" s="65"/>
      <c r="F516" s="65"/>
      <c r="G516" s="65"/>
      <c r="H516" s="65"/>
      <c r="I516" s="65"/>
      <c r="J516" s="65"/>
      <c r="K516" s="65"/>
      <c r="L516" s="65"/>
      <c r="M516" s="65"/>
      <c r="N516" s="65"/>
      <c r="O516" s="65"/>
      <c r="P516" s="65"/>
      <c r="Q516" s="65"/>
      <c r="R516" s="65"/>
      <c r="S516" s="65"/>
      <c r="T516" s="65"/>
      <c r="U516" s="65"/>
      <c r="V516" s="65"/>
      <c r="W516" s="65"/>
      <c r="X516" s="65"/>
      <c r="Y516" s="65"/>
      <c r="Z516" s="65"/>
      <c r="AA516" s="65"/>
      <c r="AB516" s="65"/>
      <c r="AC516" s="65"/>
      <c r="AD516" s="65"/>
      <c r="AE516" s="65"/>
      <c r="AF516" s="65"/>
      <c r="AG516" s="65"/>
      <c r="AH516" s="65"/>
      <c r="AI516" s="65"/>
      <c r="AJ516" s="65"/>
      <c r="AK516" s="65"/>
      <c r="AL516" s="65"/>
      <c r="AM516" s="65"/>
      <c r="AN516" s="65"/>
      <c r="AO516" s="65"/>
      <c r="AP516" s="65"/>
      <c r="AQ516" s="65"/>
      <c r="AR516" s="65"/>
      <c r="AS516" s="65"/>
    </row>
    <row r="517" spans="1:45" ht="18.75">
      <c r="A517" s="65"/>
      <c r="B517" s="70"/>
      <c r="C517" s="70"/>
      <c r="D517" s="65"/>
      <c r="E517" s="65"/>
      <c r="F517" s="65"/>
      <c r="G517" s="65"/>
      <c r="H517" s="65"/>
      <c r="I517" s="65"/>
      <c r="J517" s="65"/>
      <c r="K517" s="65"/>
      <c r="L517" s="65"/>
      <c r="M517" s="65"/>
      <c r="N517" s="65"/>
      <c r="O517" s="65"/>
      <c r="P517" s="65"/>
      <c r="Q517" s="65"/>
      <c r="R517" s="65"/>
      <c r="S517" s="65"/>
      <c r="T517" s="65"/>
      <c r="U517" s="65"/>
      <c r="V517" s="65"/>
      <c r="W517" s="65"/>
      <c r="X517" s="65"/>
      <c r="Y517" s="65"/>
      <c r="Z517" s="65"/>
      <c r="AA517" s="65"/>
      <c r="AB517" s="65"/>
      <c r="AC517" s="65"/>
      <c r="AD517" s="65"/>
      <c r="AE517" s="65"/>
      <c r="AF517" s="65"/>
      <c r="AG517" s="65"/>
      <c r="AH517" s="65"/>
      <c r="AI517" s="65"/>
      <c r="AJ517" s="65"/>
      <c r="AK517" s="65"/>
      <c r="AL517" s="65"/>
      <c r="AM517" s="65"/>
      <c r="AN517" s="65"/>
      <c r="AO517" s="65"/>
      <c r="AP517" s="65"/>
      <c r="AQ517" s="65"/>
      <c r="AR517" s="65"/>
      <c r="AS517" s="65"/>
    </row>
    <row r="518" spans="1:45" ht="18.75">
      <c r="A518" s="65"/>
      <c r="B518" s="70"/>
      <c r="C518" s="70"/>
      <c r="D518" s="65"/>
      <c r="E518" s="65"/>
      <c r="F518" s="65"/>
      <c r="G518" s="65"/>
      <c r="H518" s="65"/>
      <c r="I518" s="65"/>
      <c r="J518" s="65"/>
      <c r="K518" s="65"/>
      <c r="L518" s="65"/>
      <c r="M518" s="65"/>
      <c r="N518" s="65"/>
      <c r="O518" s="65"/>
      <c r="P518" s="65"/>
      <c r="Q518" s="65"/>
      <c r="R518" s="65"/>
      <c r="S518" s="65"/>
      <c r="T518" s="65"/>
      <c r="U518" s="65"/>
      <c r="V518" s="65"/>
      <c r="W518" s="65"/>
      <c r="X518" s="65"/>
      <c r="Y518" s="65"/>
      <c r="Z518" s="65"/>
      <c r="AA518" s="65"/>
      <c r="AB518" s="65"/>
      <c r="AC518" s="65"/>
      <c r="AD518" s="65"/>
      <c r="AE518" s="65"/>
      <c r="AF518" s="65"/>
      <c r="AG518" s="65"/>
      <c r="AH518" s="65"/>
      <c r="AI518" s="65"/>
      <c r="AJ518" s="65"/>
      <c r="AK518" s="65"/>
      <c r="AL518" s="65"/>
      <c r="AM518" s="65"/>
      <c r="AN518" s="65"/>
      <c r="AO518" s="65"/>
      <c r="AP518" s="65"/>
      <c r="AQ518" s="65"/>
      <c r="AR518" s="65"/>
      <c r="AS518" s="65"/>
    </row>
    <row r="519" spans="1:45" ht="18.75">
      <c r="A519" s="65"/>
      <c r="B519" s="70"/>
      <c r="C519" s="70"/>
      <c r="D519" s="65"/>
      <c r="E519" s="65"/>
      <c r="F519" s="65"/>
      <c r="G519" s="65"/>
      <c r="H519" s="65"/>
      <c r="I519" s="65"/>
      <c r="J519" s="65"/>
      <c r="K519" s="65"/>
      <c r="L519" s="65"/>
      <c r="M519" s="65"/>
      <c r="N519" s="65"/>
      <c r="O519" s="65"/>
      <c r="P519" s="65"/>
      <c r="Q519" s="65"/>
      <c r="R519" s="65"/>
      <c r="S519" s="65"/>
      <c r="T519" s="65"/>
      <c r="U519" s="65"/>
      <c r="V519" s="65"/>
      <c r="W519" s="65"/>
      <c r="X519" s="65"/>
      <c r="Y519" s="65"/>
      <c r="Z519" s="65"/>
      <c r="AA519" s="65"/>
      <c r="AB519" s="65"/>
      <c r="AC519" s="65"/>
      <c r="AD519" s="65"/>
      <c r="AE519" s="65"/>
      <c r="AF519" s="65"/>
      <c r="AG519" s="65"/>
      <c r="AH519" s="65"/>
      <c r="AI519" s="65"/>
      <c r="AJ519" s="65"/>
      <c r="AK519" s="65"/>
      <c r="AL519" s="65"/>
      <c r="AM519" s="65"/>
      <c r="AN519" s="65"/>
      <c r="AO519" s="65"/>
      <c r="AP519" s="65"/>
      <c r="AQ519" s="65"/>
      <c r="AR519" s="65"/>
      <c r="AS519" s="65"/>
    </row>
    <row r="520" spans="1:45" ht="18.75">
      <c r="A520" s="65"/>
      <c r="B520" s="70"/>
      <c r="C520" s="70"/>
      <c r="D520" s="65"/>
      <c r="E520" s="65"/>
      <c r="F520" s="65"/>
      <c r="G520" s="65"/>
      <c r="H520" s="65"/>
      <c r="I520" s="65"/>
      <c r="J520" s="65"/>
      <c r="K520" s="65"/>
      <c r="L520" s="65"/>
      <c r="M520" s="65"/>
      <c r="N520" s="65"/>
      <c r="O520" s="65"/>
      <c r="P520" s="65"/>
      <c r="Q520" s="65"/>
      <c r="R520" s="65"/>
      <c r="S520" s="65"/>
      <c r="T520" s="65"/>
      <c r="U520" s="65"/>
      <c r="V520" s="65"/>
      <c r="W520" s="65"/>
      <c r="X520" s="65"/>
      <c r="Y520" s="65"/>
      <c r="Z520" s="65"/>
      <c r="AA520" s="65"/>
      <c r="AB520" s="65"/>
      <c r="AC520" s="65"/>
      <c r="AD520" s="65"/>
      <c r="AE520" s="65"/>
      <c r="AF520" s="65"/>
      <c r="AG520" s="65"/>
      <c r="AH520" s="65"/>
      <c r="AI520" s="65"/>
      <c r="AJ520" s="65"/>
      <c r="AK520" s="65"/>
      <c r="AL520" s="65"/>
      <c r="AM520" s="65"/>
      <c r="AN520" s="65"/>
      <c r="AO520" s="65"/>
      <c r="AP520" s="65"/>
      <c r="AQ520" s="65"/>
      <c r="AR520" s="65"/>
      <c r="AS520" s="65"/>
    </row>
    <row r="521" spans="1:45" ht="18.75">
      <c r="A521" s="65"/>
      <c r="B521" s="70"/>
      <c r="C521" s="70"/>
      <c r="D521" s="65"/>
      <c r="E521" s="65"/>
      <c r="F521" s="65"/>
      <c r="G521" s="65"/>
      <c r="H521" s="65"/>
      <c r="I521" s="65"/>
      <c r="J521" s="65"/>
      <c r="K521" s="65"/>
      <c r="L521" s="65"/>
      <c r="M521" s="65"/>
      <c r="N521" s="65"/>
      <c r="O521" s="65"/>
      <c r="P521" s="65"/>
      <c r="Q521" s="65"/>
      <c r="R521" s="65"/>
      <c r="S521" s="65"/>
      <c r="T521" s="65"/>
      <c r="U521" s="65"/>
      <c r="V521" s="65"/>
      <c r="W521" s="65"/>
      <c r="X521" s="65"/>
      <c r="Y521" s="65"/>
      <c r="Z521" s="65"/>
      <c r="AA521" s="65"/>
      <c r="AB521" s="65"/>
      <c r="AC521" s="65"/>
      <c r="AD521" s="65"/>
      <c r="AE521" s="65"/>
      <c r="AF521" s="65"/>
      <c r="AG521" s="65"/>
      <c r="AH521" s="65"/>
      <c r="AI521" s="65"/>
      <c r="AJ521" s="65"/>
      <c r="AK521" s="65"/>
      <c r="AL521" s="65"/>
      <c r="AM521" s="65"/>
      <c r="AN521" s="65"/>
      <c r="AO521" s="65"/>
      <c r="AP521" s="65"/>
      <c r="AQ521" s="65"/>
      <c r="AR521" s="65"/>
      <c r="AS521" s="65"/>
    </row>
    <row r="522" spans="1:45" ht="18.75">
      <c r="A522" s="65"/>
      <c r="B522" s="70"/>
      <c r="C522" s="70"/>
      <c r="D522" s="65"/>
      <c r="E522" s="65"/>
      <c r="F522" s="65"/>
      <c r="G522" s="65"/>
      <c r="H522" s="65"/>
      <c r="I522" s="65"/>
      <c r="J522" s="65"/>
      <c r="K522" s="65"/>
      <c r="L522" s="65"/>
      <c r="M522" s="65"/>
      <c r="N522" s="65"/>
      <c r="O522" s="65"/>
      <c r="P522" s="65"/>
      <c r="Q522" s="65"/>
      <c r="R522" s="65"/>
      <c r="S522" s="65"/>
      <c r="T522" s="65"/>
      <c r="U522" s="65"/>
      <c r="V522" s="65"/>
      <c r="W522" s="65"/>
      <c r="X522" s="65"/>
      <c r="Y522" s="65"/>
      <c r="Z522" s="65"/>
      <c r="AA522" s="65"/>
      <c r="AB522" s="65"/>
      <c r="AC522" s="65"/>
      <c r="AD522" s="65"/>
      <c r="AE522" s="65"/>
      <c r="AF522" s="65"/>
      <c r="AG522" s="65"/>
      <c r="AH522" s="65"/>
      <c r="AI522" s="65"/>
      <c r="AJ522" s="65"/>
      <c r="AK522" s="65"/>
      <c r="AL522" s="65"/>
      <c r="AM522" s="65"/>
      <c r="AN522" s="65"/>
      <c r="AO522" s="65"/>
      <c r="AP522" s="65"/>
      <c r="AQ522" s="65"/>
      <c r="AR522" s="65"/>
      <c r="AS522" s="65"/>
    </row>
    <row r="523" spans="1:45" ht="18.75">
      <c r="A523" s="65"/>
      <c r="B523" s="70"/>
      <c r="C523" s="70"/>
      <c r="D523" s="65"/>
      <c r="E523" s="65"/>
      <c r="F523" s="65"/>
      <c r="G523" s="65"/>
      <c r="H523" s="65"/>
      <c r="I523" s="65"/>
      <c r="J523" s="65"/>
      <c r="K523" s="65"/>
      <c r="L523" s="65"/>
      <c r="M523" s="65"/>
      <c r="N523" s="65"/>
      <c r="O523" s="65"/>
      <c r="P523" s="65"/>
      <c r="Q523" s="65"/>
      <c r="R523" s="65"/>
      <c r="S523" s="65"/>
      <c r="T523" s="65"/>
      <c r="U523" s="65"/>
      <c r="V523" s="65"/>
      <c r="W523" s="65"/>
      <c r="X523" s="65"/>
      <c r="Y523" s="65"/>
      <c r="Z523" s="65"/>
      <c r="AA523" s="65"/>
      <c r="AB523" s="65"/>
      <c r="AC523" s="65"/>
      <c r="AD523" s="65"/>
      <c r="AE523" s="65"/>
      <c r="AF523" s="65"/>
      <c r="AG523" s="65"/>
      <c r="AH523" s="65"/>
      <c r="AI523" s="65"/>
      <c r="AJ523" s="65"/>
      <c r="AK523" s="65"/>
      <c r="AL523" s="65"/>
      <c r="AM523" s="65"/>
      <c r="AN523" s="65"/>
      <c r="AO523" s="65"/>
      <c r="AP523" s="65"/>
      <c r="AQ523" s="65"/>
      <c r="AR523" s="65"/>
      <c r="AS523" s="65"/>
    </row>
    <row r="524" spans="1:45" ht="18.75">
      <c r="A524" s="65"/>
      <c r="B524" s="70"/>
      <c r="C524" s="70"/>
      <c r="D524" s="65"/>
      <c r="E524" s="65"/>
      <c r="F524" s="65"/>
      <c r="G524" s="65"/>
      <c r="H524" s="65"/>
      <c r="I524" s="65"/>
      <c r="J524" s="65"/>
      <c r="K524" s="65"/>
      <c r="L524" s="65"/>
      <c r="M524" s="65"/>
      <c r="N524" s="65"/>
      <c r="O524" s="65"/>
      <c r="P524" s="65"/>
      <c r="Q524" s="65"/>
      <c r="R524" s="65"/>
      <c r="S524" s="65"/>
      <c r="T524" s="65"/>
      <c r="U524" s="65"/>
      <c r="V524" s="65"/>
      <c r="W524" s="65"/>
      <c r="X524" s="65"/>
      <c r="Y524" s="65"/>
      <c r="Z524" s="65"/>
      <c r="AA524" s="65"/>
      <c r="AB524" s="65"/>
      <c r="AC524" s="65"/>
      <c r="AD524" s="65"/>
      <c r="AE524" s="65"/>
      <c r="AF524" s="65"/>
      <c r="AG524" s="65"/>
      <c r="AH524" s="65"/>
      <c r="AI524" s="65"/>
      <c r="AJ524" s="65"/>
      <c r="AK524" s="65"/>
      <c r="AL524" s="65"/>
      <c r="AM524" s="65"/>
      <c r="AN524" s="65"/>
      <c r="AO524" s="65"/>
      <c r="AP524" s="65"/>
      <c r="AQ524" s="65"/>
      <c r="AR524" s="65"/>
      <c r="AS524" s="65"/>
    </row>
    <row r="525" spans="1:45" ht="18.75">
      <c r="A525" s="65"/>
      <c r="B525" s="70"/>
      <c r="C525" s="70"/>
      <c r="D525" s="65"/>
      <c r="E525" s="65"/>
      <c r="F525" s="65"/>
      <c r="G525" s="65"/>
      <c r="H525" s="65"/>
      <c r="I525" s="65"/>
      <c r="J525" s="65"/>
      <c r="K525" s="65"/>
      <c r="L525" s="65"/>
      <c r="M525" s="65"/>
      <c r="N525" s="65"/>
      <c r="O525" s="65"/>
      <c r="P525" s="65"/>
      <c r="Q525" s="65"/>
      <c r="R525" s="65"/>
      <c r="S525" s="65"/>
      <c r="T525" s="65"/>
      <c r="U525" s="65"/>
      <c r="V525" s="65"/>
      <c r="W525" s="65"/>
      <c r="X525" s="65"/>
      <c r="Y525" s="65"/>
      <c r="Z525" s="65"/>
      <c r="AA525" s="65"/>
      <c r="AB525" s="65"/>
      <c r="AC525" s="65"/>
      <c r="AD525" s="65"/>
      <c r="AE525" s="65"/>
      <c r="AF525" s="65"/>
      <c r="AG525" s="65"/>
      <c r="AH525" s="65"/>
      <c r="AI525" s="65"/>
      <c r="AJ525" s="65"/>
      <c r="AK525" s="65"/>
      <c r="AL525" s="65"/>
      <c r="AM525" s="65"/>
      <c r="AN525" s="65"/>
      <c r="AO525" s="65"/>
      <c r="AP525" s="65"/>
      <c r="AQ525" s="65"/>
      <c r="AR525" s="65"/>
      <c r="AS525" s="65"/>
    </row>
    <row r="526" spans="1:45" ht="18.75">
      <c r="A526" s="65"/>
      <c r="B526" s="70"/>
      <c r="C526" s="70"/>
      <c r="D526" s="65"/>
      <c r="E526" s="65"/>
      <c r="F526" s="65"/>
      <c r="G526" s="65"/>
      <c r="H526" s="65"/>
      <c r="I526" s="65"/>
      <c r="J526" s="65"/>
      <c r="K526" s="65"/>
      <c r="L526" s="65"/>
      <c r="M526" s="65"/>
      <c r="N526" s="65"/>
      <c r="O526" s="65"/>
      <c r="P526" s="65"/>
      <c r="Q526" s="65"/>
      <c r="R526" s="65"/>
      <c r="S526" s="65"/>
      <c r="T526" s="65"/>
      <c r="U526" s="65"/>
      <c r="V526" s="65"/>
      <c r="W526" s="65"/>
      <c r="X526" s="65"/>
      <c r="Y526" s="65"/>
      <c r="Z526" s="65"/>
      <c r="AA526" s="65"/>
      <c r="AB526" s="65"/>
      <c r="AC526" s="65"/>
      <c r="AD526" s="65"/>
      <c r="AE526" s="65"/>
      <c r="AF526" s="65"/>
      <c r="AG526" s="65"/>
      <c r="AH526" s="65"/>
      <c r="AI526" s="65"/>
      <c r="AJ526" s="65"/>
      <c r="AK526" s="65"/>
      <c r="AL526" s="65"/>
      <c r="AM526" s="65"/>
      <c r="AN526" s="65"/>
      <c r="AO526" s="65"/>
      <c r="AP526" s="65"/>
      <c r="AQ526" s="65"/>
      <c r="AR526" s="65"/>
      <c r="AS526" s="65"/>
    </row>
    <row r="527" spans="1:45" ht="18.75">
      <c r="A527" s="65"/>
      <c r="B527" s="70"/>
      <c r="C527" s="70"/>
      <c r="D527" s="65"/>
      <c r="E527" s="65"/>
      <c r="F527" s="65"/>
      <c r="G527" s="65"/>
      <c r="H527" s="65"/>
      <c r="I527" s="65"/>
      <c r="J527" s="65"/>
      <c r="K527" s="65"/>
      <c r="L527" s="65"/>
      <c r="M527" s="65"/>
      <c r="N527" s="65"/>
      <c r="O527" s="65"/>
      <c r="P527" s="65"/>
      <c r="Q527" s="65"/>
      <c r="R527" s="65"/>
      <c r="S527" s="65"/>
      <c r="T527" s="65"/>
      <c r="U527" s="65"/>
      <c r="V527" s="65"/>
      <c r="W527" s="65"/>
      <c r="X527" s="65"/>
      <c r="Y527" s="65"/>
      <c r="Z527" s="65"/>
      <c r="AA527" s="65"/>
      <c r="AB527" s="65"/>
      <c r="AC527" s="65"/>
      <c r="AD527" s="65"/>
      <c r="AE527" s="65"/>
      <c r="AF527" s="65"/>
      <c r="AG527" s="65"/>
      <c r="AH527" s="65"/>
      <c r="AI527" s="65"/>
      <c r="AJ527" s="65"/>
      <c r="AK527" s="65"/>
      <c r="AL527" s="65"/>
      <c r="AM527" s="65"/>
      <c r="AN527" s="65"/>
      <c r="AO527" s="65"/>
      <c r="AP527" s="65"/>
      <c r="AQ527" s="65"/>
      <c r="AR527" s="65"/>
      <c r="AS527" s="65"/>
    </row>
    <row r="528" spans="1:45" ht="18.75">
      <c r="A528" s="65"/>
      <c r="B528" s="70"/>
      <c r="C528" s="70"/>
      <c r="D528" s="65"/>
      <c r="E528" s="65"/>
      <c r="F528" s="65"/>
      <c r="G528" s="65"/>
      <c r="H528" s="65"/>
      <c r="I528" s="65"/>
      <c r="J528" s="65"/>
      <c r="K528" s="65"/>
      <c r="L528" s="65"/>
      <c r="M528" s="65"/>
      <c r="N528" s="65"/>
      <c r="O528" s="65"/>
      <c r="P528" s="65"/>
      <c r="Q528" s="65"/>
      <c r="R528" s="65"/>
      <c r="S528" s="65"/>
      <c r="T528" s="65"/>
      <c r="U528" s="65"/>
      <c r="V528" s="65"/>
      <c r="W528" s="65"/>
      <c r="X528" s="65"/>
      <c r="Y528" s="65"/>
      <c r="Z528" s="65"/>
      <c r="AA528" s="65"/>
      <c r="AB528" s="65"/>
      <c r="AC528" s="65"/>
      <c r="AD528" s="65"/>
      <c r="AE528" s="65"/>
      <c r="AF528" s="65"/>
      <c r="AG528" s="65"/>
      <c r="AH528" s="65"/>
      <c r="AI528" s="65"/>
      <c r="AJ528" s="65"/>
      <c r="AK528" s="65"/>
      <c r="AL528" s="65"/>
      <c r="AM528" s="65"/>
      <c r="AN528" s="65"/>
      <c r="AO528" s="65"/>
      <c r="AP528" s="65"/>
      <c r="AQ528" s="65"/>
      <c r="AR528" s="65"/>
      <c r="AS528" s="65"/>
    </row>
    <row r="529" spans="1:45" ht="18.75">
      <c r="A529" s="65"/>
      <c r="B529" s="70"/>
      <c r="C529" s="70"/>
      <c r="D529" s="65"/>
      <c r="E529" s="65"/>
      <c r="F529" s="65"/>
      <c r="G529" s="65"/>
      <c r="H529" s="65"/>
      <c r="I529" s="65"/>
      <c r="J529" s="65"/>
      <c r="K529" s="65"/>
      <c r="L529" s="65"/>
      <c r="M529" s="65"/>
      <c r="N529" s="65"/>
      <c r="O529" s="65"/>
      <c r="P529" s="65"/>
      <c r="Q529" s="65"/>
      <c r="R529" s="65"/>
      <c r="S529" s="65"/>
      <c r="T529" s="65"/>
      <c r="U529" s="65"/>
      <c r="V529" s="65"/>
      <c r="W529" s="65"/>
      <c r="X529" s="65"/>
      <c r="Y529" s="65"/>
      <c r="Z529" s="65"/>
      <c r="AA529" s="65"/>
      <c r="AB529" s="65"/>
      <c r="AC529" s="65"/>
      <c r="AD529" s="65"/>
      <c r="AE529" s="65"/>
      <c r="AF529" s="65"/>
      <c r="AG529" s="65"/>
      <c r="AH529" s="65"/>
      <c r="AI529" s="65"/>
      <c r="AJ529" s="65"/>
      <c r="AK529" s="65"/>
      <c r="AL529" s="65"/>
      <c r="AM529" s="65"/>
      <c r="AN529" s="65"/>
      <c r="AO529" s="65"/>
      <c r="AP529" s="65"/>
      <c r="AQ529" s="65"/>
      <c r="AR529" s="65"/>
      <c r="AS529" s="65"/>
    </row>
    <row r="530" spans="1:45" ht="18.75">
      <c r="A530" s="65"/>
      <c r="B530" s="70"/>
      <c r="C530" s="70"/>
      <c r="D530" s="65"/>
      <c r="E530" s="65"/>
      <c r="F530" s="65"/>
      <c r="G530" s="65"/>
      <c r="H530" s="65"/>
      <c r="I530" s="65"/>
      <c r="J530" s="65"/>
      <c r="K530" s="65"/>
      <c r="L530" s="65"/>
      <c r="M530" s="65"/>
      <c r="N530" s="65"/>
      <c r="O530" s="65"/>
      <c r="P530" s="65"/>
      <c r="Q530" s="65"/>
      <c r="R530" s="65"/>
      <c r="S530" s="65"/>
      <c r="T530" s="65"/>
      <c r="U530" s="65"/>
      <c r="V530" s="65"/>
      <c r="W530" s="65"/>
      <c r="X530" s="65"/>
      <c r="Y530" s="65"/>
      <c r="Z530" s="65"/>
      <c r="AA530" s="65"/>
      <c r="AB530" s="65"/>
      <c r="AC530" s="65"/>
      <c r="AD530" s="65"/>
      <c r="AE530" s="65"/>
      <c r="AF530" s="65"/>
      <c r="AG530" s="65"/>
      <c r="AH530" s="65"/>
      <c r="AI530" s="65"/>
      <c r="AJ530" s="65"/>
      <c r="AK530" s="65"/>
      <c r="AL530" s="65"/>
      <c r="AM530" s="65"/>
      <c r="AN530" s="65"/>
      <c r="AO530" s="65"/>
      <c r="AP530" s="65"/>
      <c r="AQ530" s="65"/>
      <c r="AR530" s="65"/>
      <c r="AS530" s="65"/>
    </row>
    <row r="531" spans="1:45" ht="18.75">
      <c r="A531" s="65"/>
      <c r="B531" s="70"/>
      <c r="C531" s="70"/>
      <c r="D531" s="65"/>
      <c r="E531" s="65"/>
      <c r="F531" s="65"/>
      <c r="G531" s="65"/>
      <c r="H531" s="65"/>
      <c r="I531" s="65"/>
      <c r="J531" s="65"/>
      <c r="K531" s="65"/>
      <c r="L531" s="65"/>
      <c r="M531" s="65"/>
      <c r="N531" s="65"/>
      <c r="O531" s="65"/>
      <c r="P531" s="65"/>
      <c r="Q531" s="65"/>
      <c r="R531" s="65"/>
      <c r="S531" s="65"/>
      <c r="T531" s="65"/>
      <c r="U531" s="65"/>
      <c r="V531" s="65"/>
      <c r="W531" s="65"/>
      <c r="X531" s="65"/>
      <c r="Y531" s="65"/>
      <c r="Z531" s="65"/>
      <c r="AA531" s="65"/>
      <c r="AB531" s="65"/>
      <c r="AC531" s="65"/>
      <c r="AD531" s="65"/>
      <c r="AE531" s="65"/>
      <c r="AF531" s="65"/>
      <c r="AG531" s="65"/>
      <c r="AH531" s="65"/>
      <c r="AI531" s="65"/>
      <c r="AJ531" s="65"/>
      <c r="AK531" s="65"/>
      <c r="AL531" s="65"/>
      <c r="AM531" s="65"/>
      <c r="AN531" s="65"/>
      <c r="AO531" s="65"/>
      <c r="AP531" s="65"/>
      <c r="AQ531" s="65"/>
      <c r="AR531" s="65"/>
      <c r="AS531" s="65"/>
    </row>
    <row r="532" spans="1:45" ht="18.75">
      <c r="A532" s="65"/>
      <c r="B532" s="70"/>
      <c r="C532" s="70"/>
      <c r="D532" s="65"/>
      <c r="E532" s="65"/>
      <c r="F532" s="65"/>
      <c r="G532" s="65"/>
      <c r="H532" s="65"/>
      <c r="I532" s="65"/>
      <c r="J532" s="65"/>
      <c r="K532" s="65"/>
      <c r="L532" s="65"/>
      <c r="M532" s="65"/>
      <c r="N532" s="65"/>
      <c r="O532" s="65"/>
      <c r="P532" s="65"/>
      <c r="Q532" s="65"/>
      <c r="R532" s="65"/>
      <c r="S532" s="65"/>
      <c r="T532" s="65"/>
      <c r="U532" s="65"/>
      <c r="V532" s="65"/>
      <c r="W532" s="65"/>
      <c r="X532" s="65"/>
      <c r="Y532" s="65"/>
      <c r="Z532" s="65"/>
      <c r="AA532" s="65"/>
      <c r="AB532" s="65"/>
      <c r="AC532" s="65"/>
      <c r="AD532" s="65"/>
      <c r="AE532" s="65"/>
      <c r="AF532" s="65"/>
      <c r="AG532" s="65"/>
      <c r="AH532" s="65"/>
      <c r="AI532" s="65"/>
      <c r="AJ532" s="65"/>
      <c r="AK532" s="65"/>
      <c r="AL532" s="65"/>
      <c r="AM532" s="65"/>
      <c r="AN532" s="65"/>
      <c r="AO532" s="65"/>
      <c r="AP532" s="65"/>
      <c r="AQ532" s="65"/>
      <c r="AR532" s="65"/>
      <c r="AS532" s="65"/>
    </row>
    <row r="533" spans="1:45" ht="18.75">
      <c r="A533" s="65"/>
      <c r="B533" s="70"/>
      <c r="C533" s="70"/>
      <c r="D533" s="65"/>
      <c r="E533" s="65"/>
      <c r="F533" s="65"/>
      <c r="G533" s="65"/>
      <c r="H533" s="65"/>
      <c r="I533" s="65"/>
      <c r="J533" s="65"/>
      <c r="K533" s="65"/>
      <c r="L533" s="65"/>
      <c r="M533" s="65"/>
      <c r="N533" s="65"/>
      <c r="O533" s="65"/>
      <c r="P533" s="65"/>
      <c r="Q533" s="65"/>
      <c r="R533" s="65"/>
      <c r="S533" s="65"/>
      <c r="T533" s="65"/>
      <c r="U533" s="65"/>
      <c r="V533" s="65"/>
      <c r="W533" s="65"/>
      <c r="X533" s="65"/>
      <c r="Y533" s="65"/>
      <c r="Z533" s="65"/>
      <c r="AA533" s="65"/>
      <c r="AB533" s="65"/>
      <c r="AC533" s="65"/>
      <c r="AD533" s="65"/>
      <c r="AE533" s="65"/>
      <c r="AF533" s="65"/>
      <c r="AG533" s="65"/>
      <c r="AH533" s="65"/>
      <c r="AI533" s="65"/>
      <c r="AJ533" s="65"/>
      <c r="AK533" s="65"/>
      <c r="AL533" s="65"/>
      <c r="AM533" s="65"/>
      <c r="AN533" s="65"/>
      <c r="AO533" s="65"/>
      <c r="AP533" s="65"/>
      <c r="AQ533" s="65"/>
      <c r="AR533" s="65"/>
      <c r="AS533" s="65"/>
    </row>
    <row r="534" spans="1:45" ht="18.75">
      <c r="A534" s="65"/>
      <c r="B534" s="70"/>
      <c r="C534" s="70"/>
      <c r="D534" s="65"/>
      <c r="E534" s="65"/>
      <c r="F534" s="65"/>
      <c r="G534" s="65"/>
      <c r="H534" s="65"/>
      <c r="I534" s="65"/>
      <c r="J534" s="65"/>
      <c r="K534" s="65"/>
      <c r="L534" s="65"/>
      <c r="M534" s="65"/>
      <c r="N534" s="65"/>
      <c r="O534" s="65"/>
      <c r="P534" s="65"/>
      <c r="Q534" s="65"/>
      <c r="R534" s="65"/>
      <c r="S534" s="65"/>
      <c r="T534" s="65"/>
      <c r="U534" s="65"/>
      <c r="V534" s="65"/>
      <c r="W534" s="65"/>
      <c r="X534" s="65"/>
      <c r="Y534" s="65"/>
      <c r="Z534" s="65"/>
      <c r="AA534" s="65"/>
      <c r="AB534" s="65"/>
      <c r="AC534" s="65"/>
      <c r="AD534" s="65"/>
      <c r="AE534" s="65"/>
      <c r="AF534" s="65"/>
      <c r="AG534" s="65"/>
      <c r="AH534" s="65"/>
      <c r="AI534" s="65"/>
      <c r="AJ534" s="65"/>
      <c r="AK534" s="65"/>
      <c r="AL534" s="65"/>
      <c r="AM534" s="65"/>
      <c r="AN534" s="65"/>
      <c r="AO534" s="65"/>
      <c r="AP534" s="65"/>
      <c r="AQ534" s="65"/>
      <c r="AR534" s="65"/>
      <c r="AS534" s="65"/>
    </row>
    <row r="535" spans="1:45" ht="18.75">
      <c r="A535" s="65"/>
      <c r="B535" s="70"/>
      <c r="C535" s="70"/>
      <c r="D535" s="65"/>
      <c r="E535" s="65"/>
      <c r="F535" s="65"/>
      <c r="G535" s="65"/>
      <c r="H535" s="65"/>
      <c r="I535" s="65"/>
      <c r="J535" s="65"/>
      <c r="K535" s="65"/>
      <c r="L535" s="65"/>
      <c r="M535" s="65"/>
      <c r="N535" s="65"/>
      <c r="O535" s="65"/>
      <c r="P535" s="65"/>
      <c r="Q535" s="65"/>
      <c r="R535" s="65"/>
      <c r="S535" s="65"/>
      <c r="T535" s="65"/>
      <c r="U535" s="65"/>
      <c r="V535" s="65"/>
      <c r="W535" s="65"/>
      <c r="X535" s="65"/>
      <c r="Y535" s="65"/>
      <c r="Z535" s="65"/>
      <c r="AA535" s="65"/>
      <c r="AB535" s="65"/>
      <c r="AC535" s="65"/>
      <c r="AD535" s="65"/>
      <c r="AE535" s="65"/>
      <c r="AF535" s="65"/>
      <c r="AG535" s="65"/>
      <c r="AH535" s="65"/>
      <c r="AI535" s="65"/>
      <c r="AJ535" s="65"/>
      <c r="AK535" s="65"/>
      <c r="AL535" s="65"/>
      <c r="AM535" s="65"/>
      <c r="AN535" s="65"/>
      <c r="AO535" s="65"/>
      <c r="AP535" s="65"/>
      <c r="AQ535" s="65"/>
      <c r="AR535" s="65"/>
      <c r="AS535" s="65"/>
    </row>
    <row r="536" spans="1:45" ht="18.75">
      <c r="A536" s="65"/>
      <c r="B536" s="70"/>
      <c r="C536" s="70"/>
      <c r="D536" s="65"/>
      <c r="E536" s="65"/>
      <c r="F536" s="65"/>
      <c r="G536" s="65"/>
      <c r="H536" s="65"/>
      <c r="I536" s="65"/>
      <c r="J536" s="65"/>
      <c r="K536" s="65"/>
      <c r="L536" s="65"/>
      <c r="M536" s="65"/>
      <c r="N536" s="65"/>
      <c r="O536" s="65"/>
      <c r="P536" s="65"/>
      <c r="Q536" s="65"/>
      <c r="R536" s="65"/>
      <c r="S536" s="65"/>
      <c r="T536" s="65"/>
      <c r="U536" s="65"/>
      <c r="V536" s="65"/>
      <c r="W536" s="65"/>
      <c r="X536" s="65"/>
      <c r="Y536" s="65"/>
      <c r="Z536" s="65"/>
      <c r="AA536" s="65"/>
      <c r="AB536" s="65"/>
      <c r="AC536" s="65"/>
      <c r="AD536" s="65"/>
      <c r="AE536" s="65"/>
      <c r="AF536" s="65"/>
      <c r="AG536" s="65"/>
      <c r="AH536" s="65"/>
      <c r="AI536" s="65"/>
      <c r="AJ536" s="65"/>
      <c r="AK536" s="65"/>
      <c r="AL536" s="65"/>
      <c r="AM536" s="65"/>
      <c r="AN536" s="65"/>
      <c r="AO536" s="65"/>
      <c r="AP536" s="65"/>
      <c r="AQ536" s="65"/>
      <c r="AR536" s="65"/>
      <c r="AS536" s="65"/>
    </row>
    <row r="537" spans="1:45" ht="18.75">
      <c r="A537" s="65"/>
      <c r="B537" s="70"/>
      <c r="C537" s="70"/>
      <c r="D537" s="65"/>
      <c r="E537" s="65"/>
      <c r="F537" s="65"/>
      <c r="G537" s="65"/>
      <c r="H537" s="65"/>
      <c r="I537" s="65"/>
      <c r="J537" s="65"/>
      <c r="K537" s="65"/>
      <c r="L537" s="65"/>
      <c r="M537" s="65"/>
      <c r="N537" s="65"/>
      <c r="O537" s="65"/>
      <c r="P537" s="65"/>
      <c r="Q537" s="65"/>
      <c r="R537" s="65"/>
      <c r="S537" s="65"/>
      <c r="T537" s="65"/>
      <c r="U537" s="65"/>
      <c r="V537" s="65"/>
      <c r="W537" s="65"/>
      <c r="X537" s="65"/>
      <c r="Y537" s="65"/>
      <c r="Z537" s="65"/>
      <c r="AA537" s="65"/>
      <c r="AB537" s="65"/>
      <c r="AC537" s="65"/>
      <c r="AD537" s="65"/>
      <c r="AE537" s="65"/>
      <c r="AF537" s="65"/>
      <c r="AG537" s="65"/>
      <c r="AH537" s="65"/>
      <c r="AI537" s="65"/>
      <c r="AJ537" s="65"/>
      <c r="AK537" s="65"/>
      <c r="AL537" s="65"/>
      <c r="AM537" s="65"/>
      <c r="AN537" s="65"/>
      <c r="AO537" s="65"/>
      <c r="AP537" s="65"/>
      <c r="AQ537" s="65"/>
      <c r="AR537" s="65"/>
      <c r="AS537" s="65"/>
    </row>
    <row r="538" spans="1:45" ht="18.75">
      <c r="A538" s="65"/>
      <c r="B538" s="70"/>
      <c r="C538" s="70"/>
      <c r="D538" s="65"/>
      <c r="E538" s="65"/>
      <c r="F538" s="65"/>
      <c r="G538" s="65"/>
      <c r="H538" s="65"/>
      <c r="I538" s="65"/>
      <c r="J538" s="65"/>
      <c r="K538" s="65"/>
      <c r="L538" s="65"/>
      <c r="M538" s="65"/>
      <c r="N538" s="65"/>
      <c r="O538" s="65"/>
      <c r="P538" s="65"/>
      <c r="Q538" s="65"/>
      <c r="R538" s="65"/>
      <c r="S538" s="65"/>
      <c r="T538" s="65"/>
      <c r="U538" s="65"/>
      <c r="V538" s="65"/>
      <c r="W538" s="65"/>
      <c r="X538" s="65"/>
      <c r="Y538" s="65"/>
      <c r="Z538" s="65"/>
      <c r="AA538" s="65"/>
      <c r="AB538" s="65"/>
      <c r="AC538" s="65"/>
      <c r="AD538" s="65"/>
      <c r="AE538" s="65"/>
      <c r="AF538" s="65"/>
      <c r="AG538" s="65"/>
      <c r="AH538" s="65"/>
      <c r="AI538" s="65"/>
      <c r="AJ538" s="65"/>
      <c r="AK538" s="65"/>
      <c r="AL538" s="65"/>
      <c r="AM538" s="65"/>
      <c r="AN538" s="65"/>
      <c r="AO538" s="65"/>
      <c r="AP538" s="65"/>
      <c r="AQ538" s="65"/>
      <c r="AR538" s="65"/>
      <c r="AS538" s="65"/>
    </row>
    <row r="539" spans="1:45" ht="18.75">
      <c r="A539" s="65"/>
      <c r="B539" s="70"/>
      <c r="C539" s="70"/>
      <c r="D539" s="65"/>
      <c r="E539" s="65"/>
      <c r="F539" s="65"/>
      <c r="G539" s="65"/>
      <c r="H539" s="65"/>
      <c r="I539" s="65"/>
      <c r="J539" s="65"/>
      <c r="K539" s="65"/>
      <c r="L539" s="65"/>
      <c r="M539" s="65"/>
      <c r="N539" s="65"/>
      <c r="O539" s="65"/>
      <c r="P539" s="65"/>
      <c r="Q539" s="65"/>
      <c r="R539" s="65"/>
      <c r="S539" s="65"/>
      <c r="T539" s="65"/>
      <c r="U539" s="65"/>
      <c r="V539" s="65"/>
      <c r="W539" s="65"/>
      <c r="X539" s="65"/>
      <c r="Y539" s="65"/>
      <c r="Z539" s="65"/>
      <c r="AA539" s="65"/>
      <c r="AB539" s="65"/>
      <c r="AC539" s="65"/>
      <c r="AD539" s="65"/>
      <c r="AE539" s="65"/>
      <c r="AF539" s="65"/>
      <c r="AG539" s="65"/>
      <c r="AH539" s="65"/>
      <c r="AI539" s="65"/>
      <c r="AJ539" s="65"/>
      <c r="AK539" s="65"/>
      <c r="AL539" s="65"/>
      <c r="AM539" s="65"/>
      <c r="AN539" s="65"/>
      <c r="AO539" s="65"/>
      <c r="AP539" s="65"/>
      <c r="AQ539" s="65"/>
      <c r="AR539" s="65"/>
      <c r="AS539" s="65"/>
    </row>
    <row r="540" spans="1:45" ht="18.75">
      <c r="A540" s="65"/>
      <c r="B540" s="70"/>
      <c r="C540" s="70"/>
      <c r="D540" s="65"/>
      <c r="E540" s="65"/>
      <c r="F540" s="65"/>
      <c r="G540" s="65"/>
      <c r="H540" s="65"/>
      <c r="I540" s="65"/>
      <c r="J540" s="65"/>
      <c r="K540" s="65"/>
      <c r="L540" s="65"/>
      <c r="M540" s="65"/>
      <c r="N540" s="65"/>
      <c r="O540" s="65"/>
      <c r="P540" s="65"/>
      <c r="Q540" s="65"/>
      <c r="R540" s="65"/>
      <c r="S540" s="65"/>
      <c r="T540" s="65"/>
      <c r="U540" s="65"/>
      <c r="V540" s="65"/>
      <c r="W540" s="65"/>
      <c r="X540" s="65"/>
      <c r="Y540" s="65"/>
      <c r="Z540" s="65"/>
      <c r="AA540" s="65"/>
      <c r="AB540" s="65"/>
      <c r="AC540" s="65"/>
      <c r="AD540" s="65"/>
      <c r="AE540" s="65"/>
      <c r="AF540" s="65"/>
      <c r="AG540" s="65"/>
      <c r="AH540" s="65"/>
      <c r="AI540" s="65"/>
      <c r="AJ540" s="65"/>
      <c r="AK540" s="65"/>
      <c r="AL540" s="65"/>
      <c r="AM540" s="65"/>
      <c r="AN540" s="65"/>
      <c r="AO540" s="65"/>
      <c r="AP540" s="65"/>
      <c r="AQ540" s="65"/>
      <c r="AR540" s="65"/>
      <c r="AS540" s="65"/>
    </row>
    <row r="541" spans="1:45" ht="18.75">
      <c r="A541" s="65"/>
      <c r="B541" s="70"/>
      <c r="C541" s="70"/>
      <c r="D541" s="65"/>
      <c r="E541" s="65"/>
      <c r="F541" s="65"/>
      <c r="G541" s="65"/>
      <c r="H541" s="65"/>
      <c r="I541" s="65"/>
      <c r="J541" s="65"/>
      <c r="K541" s="65"/>
      <c r="L541" s="65"/>
      <c r="M541" s="65"/>
      <c r="N541" s="65"/>
      <c r="O541" s="65"/>
      <c r="P541" s="65"/>
      <c r="Q541" s="65"/>
      <c r="R541" s="65"/>
      <c r="S541" s="65"/>
      <c r="T541" s="65"/>
      <c r="U541" s="65"/>
      <c r="V541" s="65"/>
      <c r="W541" s="65"/>
      <c r="X541" s="65"/>
      <c r="Y541" s="65"/>
      <c r="Z541" s="65"/>
      <c r="AA541" s="65"/>
      <c r="AB541" s="65"/>
      <c r="AC541" s="65"/>
      <c r="AD541" s="65"/>
      <c r="AE541" s="65"/>
      <c r="AF541" s="65"/>
      <c r="AG541" s="65"/>
      <c r="AH541" s="65"/>
      <c r="AI541" s="65"/>
      <c r="AJ541" s="65"/>
      <c r="AK541" s="65"/>
      <c r="AL541" s="65"/>
      <c r="AM541" s="65"/>
      <c r="AN541" s="65"/>
      <c r="AO541" s="65"/>
      <c r="AP541" s="65"/>
      <c r="AQ541" s="65"/>
      <c r="AR541" s="65"/>
      <c r="AS541" s="65"/>
    </row>
    <row r="542" spans="1:45" ht="18.75">
      <c r="A542" s="65"/>
      <c r="B542" s="70"/>
      <c r="C542" s="70"/>
      <c r="D542" s="65"/>
      <c r="E542" s="65"/>
      <c r="F542" s="65"/>
      <c r="G542" s="65"/>
      <c r="H542" s="65"/>
      <c r="I542" s="65"/>
      <c r="J542" s="65"/>
      <c r="K542" s="65"/>
      <c r="L542" s="65"/>
      <c r="M542" s="65"/>
      <c r="N542" s="65"/>
      <c r="O542" s="65"/>
      <c r="P542" s="65"/>
      <c r="Q542" s="65"/>
      <c r="R542" s="65"/>
      <c r="S542" s="65"/>
      <c r="T542" s="65"/>
      <c r="U542" s="65"/>
      <c r="V542" s="65"/>
      <c r="W542" s="65"/>
      <c r="X542" s="65"/>
      <c r="Y542" s="65"/>
      <c r="Z542" s="65"/>
      <c r="AA542" s="65"/>
      <c r="AB542" s="65"/>
      <c r="AC542" s="65"/>
      <c r="AD542" s="65"/>
      <c r="AE542" s="65"/>
      <c r="AF542" s="65"/>
      <c r="AG542" s="65"/>
      <c r="AH542" s="65"/>
      <c r="AI542" s="65"/>
      <c r="AJ542" s="65"/>
      <c r="AK542" s="65"/>
      <c r="AL542" s="65"/>
      <c r="AM542" s="65"/>
      <c r="AN542" s="65"/>
      <c r="AO542" s="65"/>
      <c r="AP542" s="65"/>
      <c r="AQ542" s="65"/>
      <c r="AR542" s="65"/>
      <c r="AS542" s="65"/>
    </row>
    <row r="543" spans="1:45">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5"/>
      <c r="AA543" s="65"/>
      <c r="AB543" s="65"/>
      <c r="AC543" s="65"/>
      <c r="AD543" s="65"/>
      <c r="AE543" s="65"/>
      <c r="AF543" s="65"/>
      <c r="AG543" s="65"/>
      <c r="AH543" s="65"/>
      <c r="AI543" s="65"/>
      <c r="AJ543" s="65"/>
      <c r="AK543" s="65"/>
      <c r="AL543" s="65"/>
      <c r="AM543" s="65"/>
      <c r="AN543" s="65"/>
      <c r="AO543" s="65"/>
      <c r="AP543" s="65"/>
      <c r="AQ543" s="65"/>
      <c r="AR543" s="65"/>
      <c r="AS543" s="65"/>
    </row>
    <row r="544" spans="1:45">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5"/>
      <c r="AA544" s="65"/>
      <c r="AB544" s="65"/>
      <c r="AC544" s="65"/>
      <c r="AD544" s="65"/>
      <c r="AE544" s="65"/>
      <c r="AF544" s="65"/>
      <c r="AG544" s="65"/>
      <c r="AH544" s="65"/>
      <c r="AI544" s="65"/>
      <c r="AJ544" s="65"/>
      <c r="AK544" s="65"/>
      <c r="AL544" s="65"/>
      <c r="AM544" s="65"/>
      <c r="AN544" s="65"/>
      <c r="AO544" s="65"/>
      <c r="AP544" s="65"/>
      <c r="AQ544" s="65"/>
      <c r="AR544" s="65"/>
      <c r="AS544" s="65"/>
    </row>
    <row r="545" spans="1:45">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c r="AA545" s="65"/>
      <c r="AB545" s="65"/>
      <c r="AC545" s="65"/>
      <c r="AD545" s="65"/>
      <c r="AE545" s="65"/>
      <c r="AF545" s="65"/>
      <c r="AG545" s="65"/>
      <c r="AH545" s="65"/>
      <c r="AI545" s="65"/>
      <c r="AJ545" s="65"/>
      <c r="AK545" s="65"/>
      <c r="AL545" s="65"/>
      <c r="AM545" s="65"/>
      <c r="AN545" s="65"/>
      <c r="AO545" s="65"/>
      <c r="AP545" s="65"/>
      <c r="AQ545" s="65"/>
      <c r="AR545" s="65"/>
      <c r="AS545" s="65"/>
    </row>
    <row r="546" spans="1:45">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5"/>
      <c r="AA546" s="65"/>
      <c r="AB546" s="65"/>
      <c r="AC546" s="65"/>
      <c r="AD546" s="65"/>
      <c r="AE546" s="65"/>
      <c r="AF546" s="65"/>
      <c r="AG546" s="65"/>
      <c r="AH546" s="65"/>
      <c r="AI546" s="65"/>
      <c r="AJ546" s="65"/>
      <c r="AK546" s="65"/>
      <c r="AL546" s="65"/>
      <c r="AM546" s="65"/>
      <c r="AN546" s="65"/>
      <c r="AO546" s="65"/>
      <c r="AP546" s="65"/>
      <c r="AQ546" s="65"/>
      <c r="AR546" s="65"/>
      <c r="AS546" s="65"/>
    </row>
    <row r="547" spans="1:45">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5"/>
      <c r="AA547" s="65"/>
      <c r="AB547" s="65"/>
      <c r="AC547" s="65"/>
      <c r="AD547" s="65"/>
      <c r="AE547" s="65"/>
      <c r="AF547" s="65"/>
      <c r="AG547" s="65"/>
      <c r="AH547" s="65"/>
      <c r="AI547" s="65"/>
      <c r="AJ547" s="65"/>
      <c r="AK547" s="65"/>
      <c r="AL547" s="65"/>
      <c r="AM547" s="65"/>
      <c r="AN547" s="65"/>
      <c r="AO547" s="65"/>
      <c r="AP547" s="65"/>
      <c r="AQ547" s="65"/>
      <c r="AR547" s="65"/>
      <c r="AS547" s="65"/>
    </row>
    <row r="548" spans="1:45">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c r="AA548" s="65"/>
      <c r="AB548" s="65"/>
      <c r="AC548" s="65"/>
      <c r="AD548" s="65"/>
      <c r="AE548" s="65"/>
      <c r="AF548" s="65"/>
      <c r="AG548" s="65"/>
      <c r="AH548" s="65"/>
      <c r="AI548" s="65"/>
      <c r="AJ548" s="65"/>
      <c r="AK548" s="65"/>
      <c r="AL548" s="65"/>
      <c r="AM548" s="65"/>
      <c r="AN548" s="65"/>
      <c r="AO548" s="65"/>
      <c r="AP548" s="65"/>
      <c r="AQ548" s="65"/>
      <c r="AR548" s="65"/>
      <c r="AS548" s="65"/>
    </row>
    <row r="549" spans="1:45">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5"/>
      <c r="AA549" s="65"/>
      <c r="AB549" s="65"/>
      <c r="AC549" s="65"/>
      <c r="AD549" s="65"/>
      <c r="AE549" s="65"/>
      <c r="AF549" s="65"/>
      <c r="AG549" s="65"/>
      <c r="AH549" s="65"/>
      <c r="AI549" s="65"/>
      <c r="AJ549" s="65"/>
      <c r="AK549" s="65"/>
      <c r="AL549" s="65"/>
      <c r="AM549" s="65"/>
      <c r="AN549" s="65"/>
      <c r="AO549" s="65"/>
      <c r="AP549" s="65"/>
      <c r="AQ549" s="65"/>
      <c r="AR549" s="65"/>
      <c r="AS549" s="65"/>
    </row>
    <row r="550" spans="1:45">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5"/>
      <c r="AA550" s="65"/>
      <c r="AB550" s="65"/>
      <c r="AC550" s="65"/>
      <c r="AD550" s="65"/>
      <c r="AE550" s="65"/>
      <c r="AF550" s="65"/>
      <c r="AG550" s="65"/>
      <c r="AH550" s="65"/>
      <c r="AI550" s="65"/>
      <c r="AJ550" s="65"/>
      <c r="AK550" s="65"/>
      <c r="AL550" s="65"/>
      <c r="AM550" s="65"/>
      <c r="AN550" s="65"/>
      <c r="AO550" s="65"/>
      <c r="AP550" s="65"/>
      <c r="AQ550" s="65"/>
      <c r="AR550" s="65"/>
      <c r="AS550" s="65"/>
    </row>
    <row r="551" spans="1:45">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5"/>
      <c r="AA551" s="65"/>
      <c r="AB551" s="65"/>
      <c r="AC551" s="65"/>
      <c r="AD551" s="65"/>
      <c r="AE551" s="65"/>
      <c r="AF551" s="65"/>
      <c r="AG551" s="65"/>
      <c r="AH551" s="65"/>
      <c r="AI551" s="65"/>
      <c r="AJ551" s="65"/>
      <c r="AK551" s="65"/>
      <c r="AL551" s="65"/>
      <c r="AM551" s="65"/>
      <c r="AN551" s="65"/>
      <c r="AO551" s="65"/>
      <c r="AP551" s="65"/>
      <c r="AQ551" s="65"/>
      <c r="AR551" s="65"/>
      <c r="AS551" s="65"/>
    </row>
    <row r="552" spans="1:45">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5"/>
      <c r="AA552" s="65"/>
      <c r="AB552" s="65"/>
      <c r="AC552" s="65"/>
      <c r="AD552" s="65"/>
      <c r="AE552" s="65"/>
      <c r="AF552" s="65"/>
      <c r="AG552" s="65"/>
      <c r="AH552" s="65"/>
      <c r="AI552" s="65"/>
      <c r="AJ552" s="65"/>
      <c r="AK552" s="65"/>
      <c r="AL552" s="65"/>
      <c r="AM552" s="65"/>
      <c r="AN552" s="65"/>
      <c r="AO552" s="65"/>
      <c r="AP552" s="65"/>
      <c r="AQ552" s="65"/>
      <c r="AR552" s="65"/>
      <c r="AS552" s="65"/>
    </row>
    <row r="553" spans="1:45">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5"/>
      <c r="AA553" s="65"/>
      <c r="AB553" s="65"/>
      <c r="AC553" s="65"/>
      <c r="AD553" s="65"/>
      <c r="AE553" s="65"/>
      <c r="AF553" s="65"/>
      <c r="AG553" s="65"/>
      <c r="AH553" s="65"/>
      <c r="AI553" s="65"/>
      <c r="AJ553" s="65"/>
      <c r="AK553" s="65"/>
      <c r="AL553" s="65"/>
      <c r="AM553" s="65"/>
      <c r="AN553" s="65"/>
      <c r="AO553" s="65"/>
      <c r="AP553" s="65"/>
      <c r="AQ553" s="65"/>
      <c r="AR553" s="65"/>
      <c r="AS553" s="65"/>
    </row>
    <row r="554" spans="1:45">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5"/>
      <c r="AA554" s="65"/>
      <c r="AB554" s="65"/>
      <c r="AC554" s="65"/>
      <c r="AD554" s="65"/>
      <c r="AE554" s="65"/>
      <c r="AF554" s="65"/>
      <c r="AG554" s="65"/>
      <c r="AH554" s="65"/>
      <c r="AI554" s="65"/>
      <c r="AJ554" s="65"/>
      <c r="AK554" s="65"/>
      <c r="AL554" s="65"/>
      <c r="AM554" s="65"/>
      <c r="AN554" s="65"/>
      <c r="AO554" s="65"/>
      <c r="AP554" s="65"/>
      <c r="AQ554" s="65"/>
      <c r="AR554" s="65"/>
      <c r="AS554" s="65"/>
    </row>
    <row r="555" spans="1:45">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5"/>
      <c r="AA555" s="65"/>
      <c r="AB555" s="65"/>
      <c r="AC555" s="65"/>
      <c r="AD555" s="65"/>
      <c r="AE555" s="65"/>
      <c r="AF555" s="65"/>
      <c r="AG555" s="65"/>
      <c r="AH555" s="65"/>
      <c r="AI555" s="65"/>
      <c r="AJ555" s="65"/>
      <c r="AK555" s="65"/>
      <c r="AL555" s="65"/>
      <c r="AM555" s="65"/>
      <c r="AN555" s="65"/>
      <c r="AO555" s="65"/>
      <c r="AP555" s="65"/>
      <c r="AQ555" s="65"/>
      <c r="AR555" s="65"/>
      <c r="AS555" s="65"/>
    </row>
    <row r="556" spans="1:45">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5"/>
      <c r="AA556" s="65"/>
      <c r="AB556" s="65"/>
      <c r="AC556" s="65"/>
      <c r="AD556" s="65"/>
      <c r="AE556" s="65"/>
      <c r="AF556" s="65"/>
      <c r="AG556" s="65"/>
      <c r="AH556" s="65"/>
      <c r="AI556" s="65"/>
      <c r="AJ556" s="65"/>
      <c r="AK556" s="65"/>
      <c r="AL556" s="65"/>
      <c r="AM556" s="65"/>
      <c r="AN556" s="65"/>
      <c r="AO556" s="65"/>
      <c r="AP556" s="65"/>
      <c r="AQ556" s="65"/>
      <c r="AR556" s="65"/>
      <c r="AS556" s="65"/>
    </row>
    <row r="557" spans="1:45">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5"/>
      <c r="AA557" s="65"/>
      <c r="AB557" s="65"/>
      <c r="AC557" s="65"/>
      <c r="AD557" s="65"/>
      <c r="AE557" s="65"/>
      <c r="AF557" s="65"/>
      <c r="AG557" s="65"/>
      <c r="AH557" s="65"/>
      <c r="AI557" s="65"/>
      <c r="AJ557" s="65"/>
      <c r="AK557" s="65"/>
      <c r="AL557" s="65"/>
      <c r="AM557" s="65"/>
      <c r="AN557" s="65"/>
      <c r="AO557" s="65"/>
      <c r="AP557" s="65"/>
      <c r="AQ557" s="65"/>
      <c r="AR557" s="65"/>
      <c r="AS557" s="65"/>
    </row>
    <row r="558" spans="1:45">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5"/>
      <c r="AA558" s="65"/>
      <c r="AB558" s="65"/>
      <c r="AC558" s="65"/>
      <c r="AD558" s="65"/>
      <c r="AE558" s="65"/>
      <c r="AF558" s="65"/>
      <c r="AG558" s="65"/>
      <c r="AH558" s="65"/>
      <c r="AI558" s="65"/>
      <c r="AJ558" s="65"/>
      <c r="AK558" s="65"/>
      <c r="AL558" s="65"/>
      <c r="AM558" s="65"/>
      <c r="AN558" s="65"/>
      <c r="AO558" s="65"/>
      <c r="AP558" s="65"/>
      <c r="AQ558" s="65"/>
      <c r="AR558" s="65"/>
      <c r="AS558" s="65"/>
    </row>
    <row r="559" spans="1:45">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5"/>
      <c r="AA559" s="65"/>
      <c r="AB559" s="65"/>
      <c r="AC559" s="65"/>
      <c r="AD559" s="65"/>
      <c r="AE559" s="65"/>
      <c r="AF559" s="65"/>
      <c r="AG559" s="65"/>
      <c r="AH559" s="65"/>
      <c r="AI559" s="65"/>
      <c r="AJ559" s="65"/>
      <c r="AK559" s="65"/>
      <c r="AL559" s="65"/>
      <c r="AM559" s="65"/>
      <c r="AN559" s="65"/>
      <c r="AO559" s="65"/>
      <c r="AP559" s="65"/>
      <c r="AQ559" s="65"/>
      <c r="AR559" s="65"/>
      <c r="AS559" s="65"/>
    </row>
    <row r="560" spans="1:45">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5"/>
      <c r="AA560" s="65"/>
      <c r="AB560" s="65"/>
      <c r="AC560" s="65"/>
      <c r="AD560" s="65"/>
      <c r="AE560" s="65"/>
      <c r="AF560" s="65"/>
      <c r="AG560" s="65"/>
      <c r="AH560" s="65"/>
      <c r="AI560" s="65"/>
      <c r="AJ560" s="65"/>
      <c r="AK560" s="65"/>
      <c r="AL560" s="65"/>
      <c r="AM560" s="65"/>
      <c r="AN560" s="65"/>
      <c r="AO560" s="65"/>
      <c r="AP560" s="65"/>
      <c r="AQ560" s="65"/>
      <c r="AR560" s="65"/>
      <c r="AS560" s="65"/>
    </row>
    <row r="561" spans="1:45">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5"/>
      <c r="AA561" s="65"/>
      <c r="AB561" s="65"/>
      <c r="AC561" s="65"/>
      <c r="AD561" s="65"/>
      <c r="AE561" s="65"/>
      <c r="AF561" s="65"/>
      <c r="AG561" s="65"/>
      <c r="AH561" s="65"/>
      <c r="AI561" s="65"/>
      <c r="AJ561" s="65"/>
      <c r="AK561" s="65"/>
      <c r="AL561" s="65"/>
      <c r="AM561" s="65"/>
      <c r="AN561" s="65"/>
      <c r="AO561" s="65"/>
      <c r="AP561" s="65"/>
      <c r="AQ561" s="65"/>
      <c r="AR561" s="65"/>
      <c r="AS561" s="65"/>
    </row>
    <row r="562" spans="1:45">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5"/>
      <c r="AA562" s="65"/>
      <c r="AB562" s="65"/>
      <c r="AC562" s="65"/>
      <c r="AD562" s="65"/>
      <c r="AE562" s="65"/>
      <c r="AF562" s="65"/>
      <c r="AG562" s="65"/>
      <c r="AH562" s="65"/>
      <c r="AI562" s="65"/>
      <c r="AJ562" s="65"/>
      <c r="AK562" s="65"/>
      <c r="AL562" s="65"/>
      <c r="AM562" s="65"/>
      <c r="AN562" s="65"/>
      <c r="AO562" s="65"/>
      <c r="AP562" s="65"/>
      <c r="AQ562" s="65"/>
      <c r="AR562" s="65"/>
      <c r="AS562" s="65"/>
    </row>
    <row r="563" spans="1:45">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c r="AA563" s="65"/>
      <c r="AB563" s="65"/>
      <c r="AC563" s="65"/>
      <c r="AD563" s="65"/>
      <c r="AE563" s="65"/>
      <c r="AF563" s="65"/>
      <c r="AG563" s="65"/>
      <c r="AH563" s="65"/>
      <c r="AI563" s="65"/>
      <c r="AJ563" s="65"/>
      <c r="AK563" s="65"/>
      <c r="AL563" s="65"/>
      <c r="AM563" s="65"/>
      <c r="AN563" s="65"/>
      <c r="AO563" s="65"/>
      <c r="AP563" s="65"/>
      <c r="AQ563" s="65"/>
      <c r="AR563" s="65"/>
      <c r="AS563" s="65"/>
    </row>
    <row r="564" spans="1:45">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5"/>
      <c r="AA564" s="65"/>
      <c r="AB564" s="65"/>
      <c r="AC564" s="65"/>
      <c r="AD564" s="65"/>
      <c r="AE564" s="65"/>
      <c r="AF564" s="65"/>
      <c r="AG564" s="65"/>
      <c r="AH564" s="65"/>
      <c r="AI564" s="65"/>
      <c r="AJ564" s="65"/>
      <c r="AK564" s="65"/>
      <c r="AL564" s="65"/>
      <c r="AM564" s="65"/>
      <c r="AN564" s="65"/>
      <c r="AO564" s="65"/>
      <c r="AP564" s="65"/>
      <c r="AQ564" s="65"/>
      <c r="AR564" s="65"/>
      <c r="AS564" s="65"/>
    </row>
    <row r="565" spans="1:45">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c r="AA565" s="65"/>
      <c r="AB565" s="65"/>
      <c r="AC565" s="65"/>
      <c r="AD565" s="65"/>
      <c r="AE565" s="65"/>
      <c r="AF565" s="65"/>
      <c r="AG565" s="65"/>
      <c r="AH565" s="65"/>
      <c r="AI565" s="65"/>
      <c r="AJ565" s="65"/>
      <c r="AK565" s="65"/>
      <c r="AL565" s="65"/>
      <c r="AM565" s="65"/>
      <c r="AN565" s="65"/>
      <c r="AO565" s="65"/>
      <c r="AP565" s="65"/>
      <c r="AQ565" s="65"/>
      <c r="AR565" s="65"/>
      <c r="AS565" s="65"/>
    </row>
    <row r="566" spans="1:45">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5"/>
      <c r="AA566" s="65"/>
      <c r="AB566" s="65"/>
      <c r="AC566" s="65"/>
      <c r="AD566" s="65"/>
      <c r="AE566" s="65"/>
      <c r="AF566" s="65"/>
      <c r="AG566" s="65"/>
      <c r="AH566" s="65"/>
      <c r="AI566" s="65"/>
      <c r="AJ566" s="65"/>
      <c r="AK566" s="65"/>
      <c r="AL566" s="65"/>
      <c r="AM566" s="65"/>
      <c r="AN566" s="65"/>
      <c r="AO566" s="65"/>
      <c r="AP566" s="65"/>
      <c r="AQ566" s="65"/>
      <c r="AR566" s="65"/>
      <c r="AS566" s="65"/>
    </row>
    <row r="567" spans="1:45">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c r="AA567" s="65"/>
      <c r="AB567" s="65"/>
      <c r="AC567" s="65"/>
      <c r="AD567" s="65"/>
      <c r="AE567" s="65"/>
      <c r="AF567" s="65"/>
      <c r="AG567" s="65"/>
      <c r="AH567" s="65"/>
      <c r="AI567" s="65"/>
      <c r="AJ567" s="65"/>
      <c r="AK567" s="65"/>
      <c r="AL567" s="65"/>
      <c r="AM567" s="65"/>
      <c r="AN567" s="65"/>
      <c r="AO567" s="65"/>
      <c r="AP567" s="65"/>
      <c r="AQ567" s="65"/>
      <c r="AR567" s="65"/>
      <c r="AS567" s="65"/>
    </row>
    <row r="568" spans="1:45">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5"/>
      <c r="AA568" s="65"/>
      <c r="AB568" s="65"/>
      <c r="AC568" s="65"/>
      <c r="AD568" s="65"/>
      <c r="AE568" s="65"/>
      <c r="AF568" s="65"/>
      <c r="AG568" s="65"/>
      <c r="AH568" s="65"/>
      <c r="AI568" s="65"/>
      <c r="AJ568" s="65"/>
      <c r="AK568" s="65"/>
      <c r="AL568" s="65"/>
      <c r="AM568" s="65"/>
      <c r="AN568" s="65"/>
      <c r="AO568" s="65"/>
      <c r="AP568" s="65"/>
      <c r="AQ568" s="65"/>
      <c r="AR568" s="65"/>
      <c r="AS568" s="65"/>
    </row>
    <row r="569" spans="1:45">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5"/>
      <c r="AA569" s="65"/>
      <c r="AB569" s="65"/>
      <c r="AC569" s="65"/>
      <c r="AD569" s="65"/>
      <c r="AE569" s="65"/>
      <c r="AF569" s="65"/>
      <c r="AG569" s="65"/>
      <c r="AH569" s="65"/>
      <c r="AI569" s="65"/>
      <c r="AJ569" s="65"/>
      <c r="AK569" s="65"/>
      <c r="AL569" s="65"/>
      <c r="AM569" s="65"/>
      <c r="AN569" s="65"/>
      <c r="AO569" s="65"/>
      <c r="AP569" s="65"/>
      <c r="AQ569" s="65"/>
      <c r="AR569" s="65"/>
      <c r="AS569" s="65"/>
    </row>
    <row r="570" spans="1:45">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5"/>
      <c r="AA570" s="65"/>
      <c r="AB570" s="65"/>
      <c r="AC570" s="65"/>
      <c r="AD570" s="65"/>
      <c r="AE570" s="65"/>
      <c r="AF570" s="65"/>
      <c r="AG570" s="65"/>
      <c r="AH570" s="65"/>
      <c r="AI570" s="65"/>
      <c r="AJ570" s="65"/>
      <c r="AK570" s="65"/>
      <c r="AL570" s="65"/>
      <c r="AM570" s="65"/>
      <c r="AN570" s="65"/>
      <c r="AO570" s="65"/>
      <c r="AP570" s="65"/>
      <c r="AQ570" s="65"/>
      <c r="AR570" s="65"/>
      <c r="AS570" s="65"/>
    </row>
    <row r="571" spans="1:45">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5"/>
      <c r="AA571" s="65"/>
      <c r="AB571" s="65"/>
      <c r="AC571" s="65"/>
      <c r="AD571" s="65"/>
      <c r="AE571" s="65"/>
      <c r="AF571" s="65"/>
      <c r="AG571" s="65"/>
      <c r="AH571" s="65"/>
      <c r="AI571" s="65"/>
      <c r="AJ571" s="65"/>
      <c r="AK571" s="65"/>
      <c r="AL571" s="65"/>
      <c r="AM571" s="65"/>
      <c r="AN571" s="65"/>
      <c r="AO571" s="65"/>
      <c r="AP571" s="65"/>
      <c r="AQ571" s="65"/>
      <c r="AR571" s="65"/>
      <c r="AS571" s="65"/>
    </row>
    <row r="572" spans="1:45">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5"/>
      <c r="AA572" s="65"/>
      <c r="AB572" s="65"/>
      <c r="AC572" s="65"/>
      <c r="AD572" s="65"/>
      <c r="AE572" s="65"/>
      <c r="AF572" s="65"/>
      <c r="AG572" s="65"/>
      <c r="AH572" s="65"/>
      <c r="AI572" s="65"/>
      <c r="AJ572" s="65"/>
      <c r="AK572" s="65"/>
      <c r="AL572" s="65"/>
      <c r="AM572" s="65"/>
      <c r="AN572" s="65"/>
      <c r="AO572" s="65"/>
      <c r="AP572" s="65"/>
      <c r="AQ572" s="65"/>
      <c r="AR572" s="65"/>
      <c r="AS572" s="65"/>
    </row>
    <row r="573" spans="1:45">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5"/>
      <c r="AA573" s="65"/>
      <c r="AB573" s="65"/>
      <c r="AC573" s="65"/>
      <c r="AD573" s="65"/>
      <c r="AE573" s="65"/>
      <c r="AF573" s="65"/>
      <c r="AG573" s="65"/>
      <c r="AH573" s="65"/>
      <c r="AI573" s="65"/>
      <c r="AJ573" s="65"/>
      <c r="AK573" s="65"/>
      <c r="AL573" s="65"/>
      <c r="AM573" s="65"/>
      <c r="AN573" s="65"/>
      <c r="AO573" s="65"/>
      <c r="AP573" s="65"/>
      <c r="AQ573" s="65"/>
      <c r="AR573" s="65"/>
      <c r="AS573" s="65"/>
    </row>
    <row r="574" spans="1:45">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5"/>
      <c r="AA574" s="65"/>
      <c r="AB574" s="65"/>
      <c r="AC574" s="65"/>
      <c r="AD574" s="65"/>
      <c r="AE574" s="65"/>
      <c r="AF574" s="65"/>
      <c r="AG574" s="65"/>
      <c r="AH574" s="65"/>
      <c r="AI574" s="65"/>
      <c r="AJ574" s="65"/>
      <c r="AK574" s="65"/>
      <c r="AL574" s="65"/>
      <c r="AM574" s="65"/>
      <c r="AN574" s="65"/>
      <c r="AO574" s="65"/>
      <c r="AP574" s="65"/>
      <c r="AQ574" s="65"/>
      <c r="AR574" s="65"/>
      <c r="AS574" s="65"/>
    </row>
    <row r="575" spans="1:45">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5"/>
      <c r="AA575" s="65"/>
      <c r="AB575" s="65"/>
      <c r="AC575" s="65"/>
      <c r="AD575" s="65"/>
      <c r="AE575" s="65"/>
      <c r="AF575" s="65"/>
      <c r="AG575" s="65"/>
      <c r="AH575" s="65"/>
      <c r="AI575" s="65"/>
      <c r="AJ575" s="65"/>
      <c r="AK575" s="65"/>
      <c r="AL575" s="65"/>
      <c r="AM575" s="65"/>
      <c r="AN575" s="65"/>
      <c r="AO575" s="65"/>
      <c r="AP575" s="65"/>
      <c r="AQ575" s="65"/>
      <c r="AR575" s="65"/>
      <c r="AS575" s="65"/>
    </row>
    <row r="576" spans="1:45">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5"/>
      <c r="AA576" s="65"/>
      <c r="AB576" s="65"/>
      <c r="AC576" s="65"/>
      <c r="AD576" s="65"/>
      <c r="AE576" s="65"/>
      <c r="AF576" s="65"/>
      <c r="AG576" s="65"/>
      <c r="AH576" s="65"/>
      <c r="AI576" s="65"/>
      <c r="AJ576" s="65"/>
      <c r="AK576" s="65"/>
      <c r="AL576" s="65"/>
      <c r="AM576" s="65"/>
      <c r="AN576" s="65"/>
      <c r="AO576" s="65"/>
      <c r="AP576" s="65"/>
      <c r="AQ576" s="65"/>
      <c r="AR576" s="65"/>
      <c r="AS576" s="65"/>
    </row>
    <row r="577" spans="1:45">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5"/>
      <c r="AA577" s="65"/>
      <c r="AB577" s="65"/>
      <c r="AC577" s="65"/>
      <c r="AD577" s="65"/>
      <c r="AE577" s="65"/>
      <c r="AF577" s="65"/>
      <c r="AG577" s="65"/>
      <c r="AH577" s="65"/>
      <c r="AI577" s="65"/>
      <c r="AJ577" s="65"/>
      <c r="AK577" s="65"/>
      <c r="AL577" s="65"/>
      <c r="AM577" s="65"/>
      <c r="AN577" s="65"/>
      <c r="AO577" s="65"/>
      <c r="AP577" s="65"/>
      <c r="AQ577" s="65"/>
      <c r="AR577" s="65"/>
      <c r="AS577" s="65"/>
    </row>
    <row r="578" spans="1:45">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5"/>
      <c r="AA578" s="65"/>
      <c r="AB578" s="65"/>
      <c r="AC578" s="65"/>
      <c r="AD578" s="65"/>
      <c r="AE578" s="65"/>
      <c r="AF578" s="65"/>
      <c r="AG578" s="65"/>
      <c r="AH578" s="65"/>
      <c r="AI578" s="65"/>
      <c r="AJ578" s="65"/>
      <c r="AK578" s="65"/>
      <c r="AL578" s="65"/>
      <c r="AM578" s="65"/>
      <c r="AN578" s="65"/>
      <c r="AO578" s="65"/>
      <c r="AP578" s="65"/>
      <c r="AQ578" s="65"/>
      <c r="AR578" s="65"/>
      <c r="AS578" s="65"/>
    </row>
    <row r="579" spans="1:45">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5"/>
      <c r="AA579" s="65"/>
      <c r="AB579" s="65"/>
      <c r="AC579" s="65"/>
      <c r="AD579" s="65"/>
      <c r="AE579" s="65"/>
      <c r="AF579" s="65"/>
      <c r="AG579" s="65"/>
      <c r="AH579" s="65"/>
      <c r="AI579" s="65"/>
      <c r="AJ579" s="65"/>
      <c r="AK579" s="65"/>
      <c r="AL579" s="65"/>
      <c r="AM579" s="65"/>
      <c r="AN579" s="65"/>
      <c r="AO579" s="65"/>
      <c r="AP579" s="65"/>
      <c r="AQ579" s="65"/>
      <c r="AR579" s="65"/>
      <c r="AS579" s="65"/>
    </row>
    <row r="580" spans="1:45">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5"/>
      <c r="AA580" s="65"/>
      <c r="AB580" s="65"/>
      <c r="AC580" s="65"/>
      <c r="AD580" s="65"/>
      <c r="AE580" s="65"/>
      <c r="AF580" s="65"/>
      <c r="AG580" s="65"/>
      <c r="AH580" s="65"/>
      <c r="AI580" s="65"/>
      <c r="AJ580" s="65"/>
      <c r="AK580" s="65"/>
      <c r="AL580" s="65"/>
      <c r="AM580" s="65"/>
      <c r="AN580" s="65"/>
      <c r="AO580" s="65"/>
      <c r="AP580" s="65"/>
      <c r="AQ580" s="65"/>
      <c r="AR580" s="65"/>
      <c r="AS580" s="65"/>
    </row>
    <row r="581" spans="1:45">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5"/>
      <c r="AA581" s="65"/>
      <c r="AB581" s="65"/>
      <c r="AC581" s="65"/>
      <c r="AD581" s="65"/>
      <c r="AE581" s="65"/>
      <c r="AF581" s="65"/>
      <c r="AG581" s="65"/>
      <c r="AH581" s="65"/>
      <c r="AI581" s="65"/>
      <c r="AJ581" s="65"/>
      <c r="AK581" s="65"/>
      <c r="AL581" s="65"/>
      <c r="AM581" s="65"/>
      <c r="AN581" s="65"/>
      <c r="AO581" s="65"/>
      <c r="AP581" s="65"/>
      <c r="AQ581" s="65"/>
      <c r="AR581" s="65"/>
      <c r="AS581" s="65"/>
    </row>
    <row r="582" spans="1:45">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5"/>
      <c r="AA582" s="65"/>
      <c r="AB582" s="65"/>
      <c r="AC582" s="65"/>
      <c r="AD582" s="65"/>
      <c r="AE582" s="65"/>
      <c r="AF582" s="65"/>
      <c r="AG582" s="65"/>
      <c r="AH582" s="65"/>
      <c r="AI582" s="65"/>
      <c r="AJ582" s="65"/>
      <c r="AK582" s="65"/>
      <c r="AL582" s="65"/>
      <c r="AM582" s="65"/>
      <c r="AN582" s="65"/>
      <c r="AO582" s="65"/>
      <c r="AP582" s="65"/>
      <c r="AQ582" s="65"/>
      <c r="AR582" s="65"/>
      <c r="AS582" s="65"/>
    </row>
    <row r="583" spans="1:45">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5"/>
      <c r="AA583" s="65"/>
      <c r="AB583" s="65"/>
      <c r="AC583" s="65"/>
      <c r="AD583" s="65"/>
      <c r="AE583" s="65"/>
      <c r="AF583" s="65"/>
      <c r="AG583" s="65"/>
      <c r="AH583" s="65"/>
      <c r="AI583" s="65"/>
      <c r="AJ583" s="65"/>
      <c r="AK583" s="65"/>
      <c r="AL583" s="65"/>
      <c r="AM583" s="65"/>
      <c r="AN583" s="65"/>
      <c r="AO583" s="65"/>
      <c r="AP583" s="65"/>
      <c r="AQ583" s="65"/>
      <c r="AR583" s="65"/>
      <c r="AS583" s="65"/>
    </row>
    <row r="584" spans="1:45">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5"/>
      <c r="AA584" s="65"/>
      <c r="AB584" s="65"/>
      <c r="AC584" s="65"/>
      <c r="AD584" s="65"/>
      <c r="AE584" s="65"/>
      <c r="AF584" s="65"/>
      <c r="AG584" s="65"/>
      <c r="AH584" s="65"/>
      <c r="AI584" s="65"/>
      <c r="AJ584" s="65"/>
      <c r="AK584" s="65"/>
      <c r="AL584" s="65"/>
      <c r="AM584" s="65"/>
      <c r="AN584" s="65"/>
      <c r="AO584" s="65"/>
      <c r="AP584" s="65"/>
      <c r="AQ584" s="65"/>
      <c r="AR584" s="65"/>
      <c r="AS584" s="65"/>
    </row>
    <row r="585" spans="1:45">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c r="AA585" s="65"/>
      <c r="AB585" s="65"/>
      <c r="AC585" s="65"/>
      <c r="AD585" s="65"/>
      <c r="AE585" s="65"/>
      <c r="AF585" s="65"/>
      <c r="AG585" s="65"/>
      <c r="AH585" s="65"/>
      <c r="AI585" s="65"/>
      <c r="AJ585" s="65"/>
      <c r="AK585" s="65"/>
      <c r="AL585" s="65"/>
      <c r="AM585" s="65"/>
      <c r="AN585" s="65"/>
      <c r="AO585" s="65"/>
      <c r="AP585" s="65"/>
      <c r="AQ585" s="65"/>
      <c r="AR585" s="65"/>
      <c r="AS585" s="65"/>
    </row>
    <row r="586" spans="1:45">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5"/>
      <c r="AA586" s="65"/>
      <c r="AB586" s="65"/>
      <c r="AC586" s="65"/>
      <c r="AD586" s="65"/>
      <c r="AE586" s="65"/>
      <c r="AF586" s="65"/>
      <c r="AG586" s="65"/>
      <c r="AH586" s="65"/>
      <c r="AI586" s="65"/>
      <c r="AJ586" s="65"/>
      <c r="AK586" s="65"/>
      <c r="AL586" s="65"/>
      <c r="AM586" s="65"/>
      <c r="AN586" s="65"/>
      <c r="AO586" s="65"/>
      <c r="AP586" s="65"/>
      <c r="AQ586" s="65"/>
      <c r="AR586" s="65"/>
      <c r="AS586" s="65"/>
    </row>
    <row r="587" spans="1:45">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5"/>
      <c r="AA587" s="65"/>
      <c r="AB587" s="65"/>
      <c r="AC587" s="65"/>
      <c r="AD587" s="65"/>
      <c r="AE587" s="65"/>
      <c r="AF587" s="65"/>
      <c r="AG587" s="65"/>
      <c r="AH587" s="65"/>
      <c r="AI587" s="65"/>
      <c r="AJ587" s="65"/>
      <c r="AK587" s="65"/>
      <c r="AL587" s="65"/>
      <c r="AM587" s="65"/>
      <c r="AN587" s="65"/>
      <c r="AO587" s="65"/>
      <c r="AP587" s="65"/>
      <c r="AQ587" s="65"/>
      <c r="AR587" s="65"/>
      <c r="AS587" s="65"/>
    </row>
    <row r="588" spans="1:45">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5"/>
      <c r="AA588" s="65"/>
      <c r="AB588" s="65"/>
      <c r="AC588" s="65"/>
      <c r="AD588" s="65"/>
      <c r="AE588" s="65"/>
      <c r="AF588" s="65"/>
      <c r="AG588" s="65"/>
      <c r="AH588" s="65"/>
      <c r="AI588" s="65"/>
      <c r="AJ588" s="65"/>
      <c r="AK588" s="65"/>
      <c r="AL588" s="65"/>
      <c r="AM588" s="65"/>
      <c r="AN588" s="65"/>
      <c r="AO588" s="65"/>
      <c r="AP588" s="65"/>
      <c r="AQ588" s="65"/>
      <c r="AR588" s="65"/>
      <c r="AS588" s="65"/>
    </row>
    <row r="589" spans="1:45">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5"/>
      <c r="AA589" s="65"/>
      <c r="AB589" s="65"/>
      <c r="AC589" s="65"/>
      <c r="AD589" s="65"/>
      <c r="AE589" s="65"/>
      <c r="AF589" s="65"/>
      <c r="AG589" s="65"/>
      <c r="AH589" s="65"/>
      <c r="AI589" s="65"/>
      <c r="AJ589" s="65"/>
      <c r="AK589" s="65"/>
      <c r="AL589" s="65"/>
      <c r="AM589" s="65"/>
      <c r="AN589" s="65"/>
      <c r="AO589" s="65"/>
      <c r="AP589" s="65"/>
      <c r="AQ589" s="65"/>
      <c r="AR589" s="65"/>
      <c r="AS589" s="65"/>
    </row>
    <row r="590" spans="1:45">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5"/>
      <c r="AA590" s="65"/>
      <c r="AB590" s="65"/>
      <c r="AC590" s="65"/>
      <c r="AD590" s="65"/>
      <c r="AE590" s="65"/>
      <c r="AF590" s="65"/>
      <c r="AG590" s="65"/>
      <c r="AH590" s="65"/>
      <c r="AI590" s="65"/>
      <c r="AJ590" s="65"/>
      <c r="AK590" s="65"/>
      <c r="AL590" s="65"/>
      <c r="AM590" s="65"/>
      <c r="AN590" s="65"/>
      <c r="AO590" s="65"/>
      <c r="AP590" s="65"/>
      <c r="AQ590" s="65"/>
      <c r="AR590" s="65"/>
      <c r="AS590" s="65"/>
    </row>
    <row r="591" spans="1:45">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5"/>
      <c r="AA591" s="65"/>
      <c r="AB591" s="65"/>
      <c r="AC591" s="65"/>
      <c r="AD591" s="65"/>
      <c r="AE591" s="65"/>
      <c r="AF591" s="65"/>
      <c r="AG591" s="65"/>
      <c r="AH591" s="65"/>
      <c r="AI591" s="65"/>
      <c r="AJ591" s="65"/>
      <c r="AK591" s="65"/>
      <c r="AL591" s="65"/>
      <c r="AM591" s="65"/>
      <c r="AN591" s="65"/>
      <c r="AO591" s="65"/>
      <c r="AP591" s="65"/>
      <c r="AQ591" s="65"/>
      <c r="AR591" s="65"/>
      <c r="AS591" s="65"/>
    </row>
    <row r="592" spans="1:45">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5"/>
      <c r="AA592" s="65"/>
      <c r="AB592" s="65"/>
      <c r="AC592" s="65"/>
      <c r="AD592" s="65"/>
      <c r="AE592" s="65"/>
      <c r="AF592" s="65"/>
      <c r="AG592" s="65"/>
      <c r="AH592" s="65"/>
      <c r="AI592" s="65"/>
      <c r="AJ592" s="65"/>
      <c r="AK592" s="65"/>
      <c r="AL592" s="65"/>
      <c r="AM592" s="65"/>
      <c r="AN592" s="65"/>
      <c r="AO592" s="65"/>
      <c r="AP592" s="65"/>
      <c r="AQ592" s="65"/>
      <c r="AR592" s="65"/>
      <c r="AS592" s="65"/>
    </row>
    <row r="593" spans="1:45">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5"/>
      <c r="AA593" s="65"/>
      <c r="AB593" s="65"/>
      <c r="AC593" s="65"/>
      <c r="AD593" s="65"/>
      <c r="AE593" s="65"/>
      <c r="AF593" s="65"/>
      <c r="AG593" s="65"/>
      <c r="AH593" s="65"/>
      <c r="AI593" s="65"/>
      <c r="AJ593" s="65"/>
      <c r="AK593" s="65"/>
      <c r="AL593" s="65"/>
      <c r="AM593" s="65"/>
      <c r="AN593" s="65"/>
      <c r="AO593" s="65"/>
      <c r="AP593" s="65"/>
      <c r="AQ593" s="65"/>
      <c r="AR593" s="65"/>
      <c r="AS593" s="65"/>
    </row>
    <row r="594" spans="1:45">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5"/>
      <c r="AA594" s="65"/>
      <c r="AB594" s="65"/>
      <c r="AC594" s="65"/>
      <c r="AD594" s="65"/>
      <c r="AE594" s="65"/>
      <c r="AF594" s="65"/>
      <c r="AG594" s="65"/>
      <c r="AH594" s="65"/>
      <c r="AI594" s="65"/>
      <c r="AJ594" s="65"/>
      <c r="AK594" s="65"/>
      <c r="AL594" s="65"/>
      <c r="AM594" s="65"/>
      <c r="AN594" s="65"/>
      <c r="AO594" s="65"/>
      <c r="AP594" s="65"/>
      <c r="AQ594" s="65"/>
      <c r="AR594" s="65"/>
      <c r="AS594" s="65"/>
    </row>
    <row r="595" spans="1:45">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c r="AA595" s="65"/>
      <c r="AB595" s="65"/>
      <c r="AC595" s="65"/>
      <c r="AD595" s="65"/>
      <c r="AE595" s="65"/>
      <c r="AF595" s="65"/>
      <c r="AG595" s="65"/>
      <c r="AH595" s="65"/>
      <c r="AI595" s="65"/>
      <c r="AJ595" s="65"/>
      <c r="AK595" s="65"/>
      <c r="AL595" s="65"/>
      <c r="AM595" s="65"/>
      <c r="AN595" s="65"/>
      <c r="AO595" s="65"/>
      <c r="AP595" s="65"/>
      <c r="AQ595" s="65"/>
      <c r="AR595" s="65"/>
      <c r="AS595" s="65"/>
    </row>
    <row r="596" spans="1:45">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5"/>
      <c r="AA596" s="65"/>
      <c r="AB596" s="65"/>
      <c r="AC596" s="65"/>
      <c r="AD596" s="65"/>
      <c r="AE596" s="65"/>
      <c r="AF596" s="65"/>
      <c r="AG596" s="65"/>
      <c r="AH596" s="65"/>
      <c r="AI596" s="65"/>
      <c r="AJ596" s="65"/>
      <c r="AK596" s="65"/>
      <c r="AL596" s="65"/>
      <c r="AM596" s="65"/>
      <c r="AN596" s="65"/>
      <c r="AO596" s="65"/>
      <c r="AP596" s="65"/>
      <c r="AQ596" s="65"/>
      <c r="AR596" s="65"/>
      <c r="AS596" s="65"/>
    </row>
    <row r="597" spans="1:45">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5"/>
      <c r="AA597" s="65"/>
      <c r="AB597" s="65"/>
      <c r="AC597" s="65"/>
      <c r="AD597" s="65"/>
      <c r="AE597" s="65"/>
      <c r="AF597" s="65"/>
      <c r="AG597" s="65"/>
      <c r="AH597" s="65"/>
      <c r="AI597" s="65"/>
      <c r="AJ597" s="65"/>
      <c r="AK597" s="65"/>
      <c r="AL597" s="65"/>
      <c r="AM597" s="65"/>
      <c r="AN597" s="65"/>
      <c r="AO597" s="65"/>
      <c r="AP597" s="65"/>
      <c r="AQ597" s="65"/>
      <c r="AR597" s="65"/>
      <c r="AS597" s="65"/>
    </row>
    <row r="598" spans="1:45">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5"/>
      <c r="AA598" s="65"/>
      <c r="AB598" s="65"/>
      <c r="AC598" s="65"/>
      <c r="AD598" s="65"/>
      <c r="AE598" s="65"/>
      <c r="AF598" s="65"/>
      <c r="AG598" s="65"/>
      <c r="AH598" s="65"/>
      <c r="AI598" s="65"/>
      <c r="AJ598" s="65"/>
      <c r="AK598" s="65"/>
      <c r="AL598" s="65"/>
      <c r="AM598" s="65"/>
      <c r="AN598" s="65"/>
      <c r="AO598" s="65"/>
      <c r="AP598" s="65"/>
      <c r="AQ598" s="65"/>
      <c r="AR598" s="65"/>
      <c r="AS598" s="65"/>
    </row>
    <row r="599" spans="1:45">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5"/>
      <c r="AA599" s="65"/>
      <c r="AB599" s="65"/>
      <c r="AC599" s="65"/>
      <c r="AD599" s="65"/>
      <c r="AE599" s="65"/>
      <c r="AF599" s="65"/>
      <c r="AG599" s="65"/>
      <c r="AH599" s="65"/>
      <c r="AI599" s="65"/>
      <c r="AJ599" s="65"/>
      <c r="AK599" s="65"/>
      <c r="AL599" s="65"/>
      <c r="AM599" s="65"/>
      <c r="AN599" s="65"/>
      <c r="AO599" s="65"/>
      <c r="AP599" s="65"/>
      <c r="AQ599" s="65"/>
      <c r="AR599" s="65"/>
      <c r="AS599" s="65"/>
    </row>
    <row r="600" spans="1:45">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5"/>
      <c r="AA600" s="65"/>
      <c r="AB600" s="65"/>
      <c r="AC600" s="65"/>
      <c r="AD600" s="65"/>
      <c r="AE600" s="65"/>
      <c r="AF600" s="65"/>
      <c r="AG600" s="65"/>
      <c r="AH600" s="65"/>
      <c r="AI600" s="65"/>
      <c r="AJ600" s="65"/>
      <c r="AK600" s="65"/>
      <c r="AL600" s="65"/>
      <c r="AM600" s="65"/>
      <c r="AN600" s="65"/>
      <c r="AO600" s="65"/>
      <c r="AP600" s="65"/>
      <c r="AQ600" s="65"/>
      <c r="AR600" s="65"/>
      <c r="AS600" s="65"/>
    </row>
    <row r="601" spans="1:45">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c r="AA601" s="65"/>
      <c r="AB601" s="65"/>
      <c r="AC601" s="65"/>
      <c r="AD601" s="65"/>
      <c r="AE601" s="65"/>
      <c r="AF601" s="65"/>
      <c r="AG601" s="65"/>
      <c r="AH601" s="65"/>
      <c r="AI601" s="65"/>
      <c r="AJ601" s="65"/>
      <c r="AK601" s="65"/>
      <c r="AL601" s="65"/>
      <c r="AM601" s="65"/>
      <c r="AN601" s="65"/>
      <c r="AO601" s="65"/>
      <c r="AP601" s="65"/>
      <c r="AQ601" s="65"/>
      <c r="AR601" s="65"/>
      <c r="AS601" s="65"/>
    </row>
    <row r="602" spans="1:45">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5"/>
      <c r="AA602" s="65"/>
      <c r="AB602" s="65"/>
      <c r="AC602" s="65"/>
      <c r="AD602" s="65"/>
      <c r="AE602" s="65"/>
      <c r="AF602" s="65"/>
      <c r="AG602" s="65"/>
      <c r="AH602" s="65"/>
      <c r="AI602" s="65"/>
      <c r="AJ602" s="65"/>
      <c r="AK602" s="65"/>
      <c r="AL602" s="65"/>
      <c r="AM602" s="65"/>
      <c r="AN602" s="65"/>
      <c r="AO602" s="65"/>
      <c r="AP602" s="65"/>
      <c r="AQ602" s="65"/>
      <c r="AR602" s="65"/>
      <c r="AS602" s="65"/>
    </row>
    <row r="603" spans="1:45">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5"/>
      <c r="AA603" s="65"/>
      <c r="AB603" s="65"/>
      <c r="AC603" s="65"/>
      <c r="AD603" s="65"/>
      <c r="AE603" s="65"/>
      <c r="AF603" s="65"/>
      <c r="AG603" s="65"/>
      <c r="AH603" s="65"/>
      <c r="AI603" s="65"/>
      <c r="AJ603" s="65"/>
      <c r="AK603" s="65"/>
      <c r="AL603" s="65"/>
      <c r="AM603" s="65"/>
      <c r="AN603" s="65"/>
      <c r="AO603" s="65"/>
      <c r="AP603" s="65"/>
      <c r="AQ603" s="65"/>
      <c r="AR603" s="65"/>
      <c r="AS603" s="65"/>
    </row>
    <row r="604" spans="1:45">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5"/>
      <c r="AA604" s="65"/>
      <c r="AB604" s="65"/>
      <c r="AC604" s="65"/>
      <c r="AD604" s="65"/>
      <c r="AE604" s="65"/>
      <c r="AF604" s="65"/>
      <c r="AG604" s="65"/>
      <c r="AH604" s="65"/>
      <c r="AI604" s="65"/>
      <c r="AJ604" s="65"/>
      <c r="AK604" s="65"/>
      <c r="AL604" s="65"/>
      <c r="AM604" s="65"/>
      <c r="AN604" s="65"/>
      <c r="AO604" s="65"/>
      <c r="AP604" s="65"/>
      <c r="AQ604" s="65"/>
      <c r="AR604" s="65"/>
      <c r="AS604" s="65"/>
    </row>
    <row r="605" spans="1:45">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5"/>
      <c r="AA605" s="65"/>
      <c r="AB605" s="65"/>
      <c r="AC605" s="65"/>
      <c r="AD605" s="65"/>
      <c r="AE605" s="65"/>
      <c r="AF605" s="65"/>
      <c r="AG605" s="65"/>
      <c r="AH605" s="65"/>
      <c r="AI605" s="65"/>
      <c r="AJ605" s="65"/>
      <c r="AK605" s="65"/>
      <c r="AL605" s="65"/>
      <c r="AM605" s="65"/>
      <c r="AN605" s="65"/>
      <c r="AO605" s="65"/>
      <c r="AP605" s="65"/>
      <c r="AQ605" s="65"/>
      <c r="AR605" s="65"/>
      <c r="AS605" s="65"/>
    </row>
    <row r="606" spans="1:45">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5"/>
      <c r="AA606" s="65"/>
      <c r="AB606" s="65"/>
      <c r="AC606" s="65"/>
      <c r="AD606" s="65"/>
      <c r="AE606" s="65"/>
      <c r="AF606" s="65"/>
      <c r="AG606" s="65"/>
      <c r="AH606" s="65"/>
      <c r="AI606" s="65"/>
      <c r="AJ606" s="65"/>
      <c r="AK606" s="65"/>
      <c r="AL606" s="65"/>
      <c r="AM606" s="65"/>
      <c r="AN606" s="65"/>
      <c r="AO606" s="65"/>
      <c r="AP606" s="65"/>
      <c r="AQ606" s="65"/>
      <c r="AR606" s="65"/>
      <c r="AS606" s="65"/>
    </row>
    <row r="607" spans="1:45">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5"/>
      <c r="AA607" s="65"/>
      <c r="AB607" s="65"/>
      <c r="AC607" s="65"/>
      <c r="AD607" s="65"/>
      <c r="AE607" s="65"/>
      <c r="AF607" s="65"/>
      <c r="AG607" s="65"/>
      <c r="AH607" s="65"/>
      <c r="AI607" s="65"/>
      <c r="AJ607" s="65"/>
      <c r="AK607" s="65"/>
      <c r="AL607" s="65"/>
      <c r="AM607" s="65"/>
      <c r="AN607" s="65"/>
      <c r="AO607" s="65"/>
      <c r="AP607" s="65"/>
      <c r="AQ607" s="65"/>
      <c r="AR607" s="65"/>
      <c r="AS607" s="65"/>
    </row>
    <row r="608" spans="1:45">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5"/>
      <c r="AA608" s="65"/>
      <c r="AB608" s="65"/>
      <c r="AC608" s="65"/>
      <c r="AD608" s="65"/>
      <c r="AE608" s="65"/>
      <c r="AF608" s="65"/>
      <c r="AG608" s="65"/>
      <c r="AH608" s="65"/>
      <c r="AI608" s="65"/>
      <c r="AJ608" s="65"/>
      <c r="AK608" s="65"/>
      <c r="AL608" s="65"/>
      <c r="AM608" s="65"/>
      <c r="AN608" s="65"/>
      <c r="AO608" s="65"/>
      <c r="AP608" s="65"/>
      <c r="AQ608" s="65"/>
      <c r="AR608" s="65"/>
      <c r="AS608" s="65"/>
    </row>
    <row r="609" spans="1:45">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5"/>
      <c r="AA609" s="65"/>
      <c r="AB609" s="65"/>
      <c r="AC609" s="65"/>
      <c r="AD609" s="65"/>
      <c r="AE609" s="65"/>
      <c r="AF609" s="65"/>
      <c r="AG609" s="65"/>
      <c r="AH609" s="65"/>
      <c r="AI609" s="65"/>
      <c r="AJ609" s="65"/>
      <c r="AK609" s="65"/>
      <c r="AL609" s="65"/>
      <c r="AM609" s="65"/>
      <c r="AN609" s="65"/>
      <c r="AO609" s="65"/>
      <c r="AP609" s="65"/>
      <c r="AQ609" s="65"/>
      <c r="AR609" s="65"/>
      <c r="AS609" s="65"/>
    </row>
    <row r="610" spans="1:45">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5"/>
      <c r="AA610" s="65"/>
      <c r="AB610" s="65"/>
      <c r="AC610" s="65"/>
      <c r="AD610" s="65"/>
      <c r="AE610" s="65"/>
      <c r="AF610" s="65"/>
      <c r="AG610" s="65"/>
      <c r="AH610" s="65"/>
      <c r="AI610" s="65"/>
      <c r="AJ610" s="65"/>
      <c r="AK610" s="65"/>
      <c r="AL610" s="65"/>
      <c r="AM610" s="65"/>
      <c r="AN610" s="65"/>
      <c r="AO610" s="65"/>
      <c r="AP610" s="65"/>
      <c r="AQ610" s="65"/>
      <c r="AR610" s="65"/>
      <c r="AS610" s="65"/>
    </row>
    <row r="611" spans="1:45">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5"/>
      <c r="AA611" s="65"/>
      <c r="AB611" s="65"/>
      <c r="AC611" s="65"/>
      <c r="AD611" s="65"/>
      <c r="AE611" s="65"/>
      <c r="AF611" s="65"/>
      <c r="AG611" s="65"/>
      <c r="AH611" s="65"/>
      <c r="AI611" s="65"/>
      <c r="AJ611" s="65"/>
      <c r="AK611" s="65"/>
      <c r="AL611" s="65"/>
      <c r="AM611" s="65"/>
      <c r="AN611" s="65"/>
      <c r="AO611" s="65"/>
      <c r="AP611" s="65"/>
      <c r="AQ611" s="65"/>
      <c r="AR611" s="65"/>
      <c r="AS611" s="65"/>
    </row>
    <row r="612" spans="1:45">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5"/>
      <c r="AA612" s="65"/>
      <c r="AB612" s="65"/>
      <c r="AC612" s="65"/>
      <c r="AD612" s="65"/>
      <c r="AE612" s="65"/>
      <c r="AF612" s="65"/>
      <c r="AG612" s="65"/>
      <c r="AH612" s="65"/>
      <c r="AI612" s="65"/>
      <c r="AJ612" s="65"/>
      <c r="AK612" s="65"/>
      <c r="AL612" s="65"/>
      <c r="AM612" s="65"/>
      <c r="AN612" s="65"/>
      <c r="AO612" s="65"/>
      <c r="AP612" s="65"/>
      <c r="AQ612" s="65"/>
      <c r="AR612" s="65"/>
      <c r="AS612" s="65"/>
    </row>
    <row r="613" spans="1:45">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5"/>
      <c r="AA613" s="65"/>
      <c r="AB613" s="65"/>
      <c r="AC613" s="65"/>
      <c r="AD613" s="65"/>
      <c r="AE613" s="65"/>
      <c r="AF613" s="65"/>
      <c r="AG613" s="65"/>
      <c r="AH613" s="65"/>
      <c r="AI613" s="65"/>
      <c r="AJ613" s="65"/>
      <c r="AK613" s="65"/>
      <c r="AL613" s="65"/>
      <c r="AM613" s="65"/>
      <c r="AN613" s="65"/>
      <c r="AO613" s="65"/>
      <c r="AP613" s="65"/>
      <c r="AQ613" s="65"/>
      <c r="AR613" s="65"/>
      <c r="AS613" s="65"/>
    </row>
    <row r="614" spans="1:45">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c r="AA614" s="65"/>
      <c r="AB614" s="65"/>
      <c r="AC614" s="65"/>
      <c r="AD614" s="65"/>
      <c r="AE614" s="65"/>
      <c r="AF614" s="65"/>
      <c r="AG614" s="65"/>
      <c r="AH614" s="65"/>
      <c r="AI614" s="65"/>
      <c r="AJ614" s="65"/>
      <c r="AK614" s="65"/>
      <c r="AL614" s="65"/>
      <c r="AM614" s="65"/>
      <c r="AN614" s="65"/>
      <c r="AO614" s="65"/>
      <c r="AP614" s="65"/>
      <c r="AQ614" s="65"/>
      <c r="AR614" s="65"/>
      <c r="AS614" s="65"/>
    </row>
    <row r="615" spans="1:45">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5"/>
      <c r="AA615" s="65"/>
      <c r="AB615" s="65"/>
      <c r="AC615" s="65"/>
      <c r="AD615" s="65"/>
      <c r="AE615" s="65"/>
      <c r="AF615" s="65"/>
      <c r="AG615" s="65"/>
      <c r="AH615" s="65"/>
      <c r="AI615" s="65"/>
      <c r="AJ615" s="65"/>
      <c r="AK615" s="65"/>
      <c r="AL615" s="65"/>
      <c r="AM615" s="65"/>
      <c r="AN615" s="65"/>
      <c r="AO615" s="65"/>
      <c r="AP615" s="65"/>
      <c r="AQ615" s="65"/>
      <c r="AR615" s="65"/>
      <c r="AS615" s="65"/>
    </row>
    <row r="616" spans="1:45">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5"/>
      <c r="AA616" s="65"/>
      <c r="AB616" s="65"/>
      <c r="AC616" s="65"/>
      <c r="AD616" s="65"/>
      <c r="AE616" s="65"/>
      <c r="AF616" s="65"/>
      <c r="AG616" s="65"/>
      <c r="AH616" s="65"/>
      <c r="AI616" s="65"/>
      <c r="AJ616" s="65"/>
      <c r="AK616" s="65"/>
      <c r="AL616" s="65"/>
      <c r="AM616" s="65"/>
      <c r="AN616" s="65"/>
      <c r="AO616" s="65"/>
      <c r="AP616" s="65"/>
      <c r="AQ616" s="65"/>
      <c r="AR616" s="65"/>
      <c r="AS616" s="65"/>
    </row>
    <row r="617" spans="1:45">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5"/>
      <c r="AA617" s="65"/>
      <c r="AB617" s="65"/>
      <c r="AC617" s="65"/>
      <c r="AD617" s="65"/>
      <c r="AE617" s="65"/>
      <c r="AF617" s="65"/>
      <c r="AG617" s="65"/>
      <c r="AH617" s="65"/>
      <c r="AI617" s="65"/>
      <c r="AJ617" s="65"/>
      <c r="AK617" s="65"/>
      <c r="AL617" s="65"/>
      <c r="AM617" s="65"/>
      <c r="AN617" s="65"/>
      <c r="AO617" s="65"/>
      <c r="AP617" s="65"/>
      <c r="AQ617" s="65"/>
      <c r="AR617" s="65"/>
      <c r="AS617" s="65"/>
    </row>
    <row r="618" spans="1:45">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5"/>
      <c r="AA618" s="65"/>
      <c r="AB618" s="65"/>
      <c r="AC618" s="65"/>
      <c r="AD618" s="65"/>
      <c r="AE618" s="65"/>
      <c r="AF618" s="65"/>
      <c r="AG618" s="65"/>
      <c r="AH618" s="65"/>
      <c r="AI618" s="65"/>
      <c r="AJ618" s="65"/>
      <c r="AK618" s="65"/>
      <c r="AL618" s="65"/>
      <c r="AM618" s="65"/>
      <c r="AN618" s="65"/>
      <c r="AO618" s="65"/>
      <c r="AP618" s="65"/>
      <c r="AQ618" s="65"/>
      <c r="AR618" s="65"/>
      <c r="AS618" s="65"/>
    </row>
    <row r="619" spans="1:45">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5"/>
      <c r="AA619" s="65"/>
      <c r="AB619" s="65"/>
      <c r="AC619" s="65"/>
      <c r="AD619" s="65"/>
      <c r="AE619" s="65"/>
      <c r="AF619" s="65"/>
      <c r="AG619" s="65"/>
      <c r="AH619" s="65"/>
      <c r="AI619" s="65"/>
      <c r="AJ619" s="65"/>
      <c r="AK619" s="65"/>
      <c r="AL619" s="65"/>
      <c r="AM619" s="65"/>
      <c r="AN619" s="65"/>
      <c r="AO619" s="65"/>
      <c r="AP619" s="65"/>
      <c r="AQ619" s="65"/>
      <c r="AR619" s="65"/>
      <c r="AS619" s="65"/>
    </row>
    <row r="620" spans="1:45">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5"/>
      <c r="AA620" s="65"/>
      <c r="AB620" s="65"/>
      <c r="AC620" s="65"/>
      <c r="AD620" s="65"/>
      <c r="AE620" s="65"/>
      <c r="AF620" s="65"/>
      <c r="AG620" s="65"/>
      <c r="AH620" s="65"/>
      <c r="AI620" s="65"/>
      <c r="AJ620" s="65"/>
      <c r="AK620" s="65"/>
      <c r="AL620" s="65"/>
      <c r="AM620" s="65"/>
      <c r="AN620" s="65"/>
      <c r="AO620" s="65"/>
      <c r="AP620" s="65"/>
      <c r="AQ620" s="65"/>
      <c r="AR620" s="65"/>
      <c r="AS620" s="65"/>
    </row>
    <row r="621" spans="1:45">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5"/>
      <c r="AA621" s="65"/>
      <c r="AB621" s="65"/>
      <c r="AC621" s="65"/>
      <c r="AD621" s="65"/>
      <c r="AE621" s="65"/>
      <c r="AF621" s="65"/>
      <c r="AG621" s="65"/>
      <c r="AH621" s="65"/>
      <c r="AI621" s="65"/>
      <c r="AJ621" s="65"/>
      <c r="AK621" s="65"/>
      <c r="AL621" s="65"/>
      <c r="AM621" s="65"/>
      <c r="AN621" s="65"/>
      <c r="AO621" s="65"/>
      <c r="AP621" s="65"/>
      <c r="AQ621" s="65"/>
      <c r="AR621" s="65"/>
      <c r="AS621" s="65"/>
    </row>
    <row r="622" spans="1:45">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5"/>
      <c r="AA622" s="65"/>
      <c r="AB622" s="65"/>
      <c r="AC622" s="65"/>
      <c r="AD622" s="65"/>
      <c r="AE622" s="65"/>
      <c r="AF622" s="65"/>
      <c r="AG622" s="65"/>
      <c r="AH622" s="65"/>
      <c r="AI622" s="65"/>
      <c r="AJ622" s="65"/>
      <c r="AK622" s="65"/>
      <c r="AL622" s="65"/>
      <c r="AM622" s="65"/>
      <c r="AN622" s="65"/>
      <c r="AO622" s="65"/>
      <c r="AP622" s="65"/>
      <c r="AQ622" s="65"/>
      <c r="AR622" s="65"/>
      <c r="AS622" s="65"/>
    </row>
    <row r="623" spans="1:45">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5"/>
      <c r="AA623" s="65"/>
      <c r="AB623" s="65"/>
      <c r="AC623" s="65"/>
      <c r="AD623" s="65"/>
      <c r="AE623" s="65"/>
      <c r="AF623" s="65"/>
      <c r="AG623" s="65"/>
      <c r="AH623" s="65"/>
      <c r="AI623" s="65"/>
      <c r="AJ623" s="65"/>
      <c r="AK623" s="65"/>
      <c r="AL623" s="65"/>
      <c r="AM623" s="65"/>
      <c r="AN623" s="65"/>
      <c r="AO623" s="65"/>
      <c r="AP623" s="65"/>
      <c r="AQ623" s="65"/>
      <c r="AR623" s="65"/>
      <c r="AS623" s="65"/>
    </row>
    <row r="624" spans="1:45">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c r="AA624" s="65"/>
      <c r="AB624" s="65"/>
      <c r="AC624" s="65"/>
      <c r="AD624" s="65"/>
      <c r="AE624" s="65"/>
      <c r="AF624" s="65"/>
      <c r="AG624" s="65"/>
      <c r="AH624" s="65"/>
      <c r="AI624" s="65"/>
      <c r="AJ624" s="65"/>
      <c r="AK624" s="65"/>
      <c r="AL624" s="65"/>
      <c r="AM624" s="65"/>
      <c r="AN624" s="65"/>
      <c r="AO624" s="65"/>
      <c r="AP624" s="65"/>
      <c r="AQ624" s="65"/>
      <c r="AR624" s="65"/>
      <c r="AS624" s="65"/>
    </row>
    <row r="625" spans="1:45">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5"/>
      <c r="AA625" s="65"/>
      <c r="AB625" s="65"/>
      <c r="AC625" s="65"/>
      <c r="AD625" s="65"/>
      <c r="AE625" s="65"/>
      <c r="AF625" s="65"/>
      <c r="AG625" s="65"/>
      <c r="AH625" s="65"/>
      <c r="AI625" s="65"/>
      <c r="AJ625" s="65"/>
      <c r="AK625" s="65"/>
      <c r="AL625" s="65"/>
      <c r="AM625" s="65"/>
      <c r="AN625" s="65"/>
      <c r="AO625" s="65"/>
      <c r="AP625" s="65"/>
      <c r="AQ625" s="65"/>
      <c r="AR625" s="65"/>
      <c r="AS625" s="65"/>
    </row>
    <row r="626" spans="1:45">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c r="AA626" s="65"/>
      <c r="AB626" s="65"/>
      <c r="AC626" s="65"/>
      <c r="AD626" s="65"/>
      <c r="AE626" s="65"/>
      <c r="AF626" s="65"/>
      <c r="AG626" s="65"/>
      <c r="AH626" s="65"/>
      <c r="AI626" s="65"/>
      <c r="AJ626" s="65"/>
      <c r="AK626" s="65"/>
      <c r="AL626" s="65"/>
      <c r="AM626" s="65"/>
      <c r="AN626" s="65"/>
      <c r="AO626" s="65"/>
      <c r="AP626" s="65"/>
      <c r="AQ626" s="65"/>
      <c r="AR626" s="65"/>
      <c r="AS626" s="65"/>
    </row>
    <row r="627" spans="1:45">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5"/>
      <c r="AA627" s="65"/>
      <c r="AB627" s="65"/>
      <c r="AC627" s="65"/>
      <c r="AD627" s="65"/>
      <c r="AE627" s="65"/>
      <c r="AF627" s="65"/>
      <c r="AG627" s="65"/>
      <c r="AH627" s="65"/>
      <c r="AI627" s="65"/>
      <c r="AJ627" s="65"/>
      <c r="AK627" s="65"/>
      <c r="AL627" s="65"/>
      <c r="AM627" s="65"/>
      <c r="AN627" s="65"/>
      <c r="AO627" s="65"/>
      <c r="AP627" s="65"/>
      <c r="AQ627" s="65"/>
      <c r="AR627" s="65"/>
      <c r="AS627" s="65"/>
    </row>
    <row r="628" spans="1:45">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5"/>
      <c r="AA628" s="65"/>
      <c r="AB628" s="65"/>
      <c r="AC628" s="65"/>
      <c r="AD628" s="65"/>
      <c r="AE628" s="65"/>
      <c r="AF628" s="65"/>
      <c r="AG628" s="65"/>
      <c r="AH628" s="65"/>
      <c r="AI628" s="65"/>
      <c r="AJ628" s="65"/>
      <c r="AK628" s="65"/>
      <c r="AL628" s="65"/>
      <c r="AM628" s="65"/>
      <c r="AN628" s="65"/>
      <c r="AO628" s="65"/>
      <c r="AP628" s="65"/>
      <c r="AQ628" s="65"/>
      <c r="AR628" s="65"/>
      <c r="AS628" s="65"/>
    </row>
    <row r="629" spans="1:45">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5"/>
      <c r="AA629" s="65"/>
      <c r="AB629" s="65"/>
      <c r="AC629" s="65"/>
      <c r="AD629" s="65"/>
      <c r="AE629" s="65"/>
      <c r="AF629" s="65"/>
      <c r="AG629" s="65"/>
      <c r="AH629" s="65"/>
      <c r="AI629" s="65"/>
      <c r="AJ629" s="65"/>
      <c r="AK629" s="65"/>
      <c r="AL629" s="65"/>
      <c r="AM629" s="65"/>
      <c r="AN629" s="65"/>
      <c r="AO629" s="65"/>
      <c r="AP629" s="65"/>
      <c r="AQ629" s="65"/>
      <c r="AR629" s="65"/>
      <c r="AS629" s="65"/>
    </row>
    <row r="630" spans="1:45">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5"/>
      <c r="AA630" s="65"/>
      <c r="AB630" s="65"/>
      <c r="AC630" s="65"/>
      <c r="AD630" s="65"/>
      <c r="AE630" s="65"/>
      <c r="AF630" s="65"/>
      <c r="AG630" s="65"/>
      <c r="AH630" s="65"/>
      <c r="AI630" s="65"/>
      <c r="AJ630" s="65"/>
      <c r="AK630" s="65"/>
      <c r="AL630" s="65"/>
      <c r="AM630" s="65"/>
      <c r="AN630" s="65"/>
      <c r="AO630" s="65"/>
      <c r="AP630" s="65"/>
      <c r="AQ630" s="65"/>
      <c r="AR630" s="65"/>
      <c r="AS630" s="65"/>
    </row>
    <row r="631" spans="1:45">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5"/>
      <c r="AA631" s="65"/>
      <c r="AB631" s="65"/>
      <c r="AC631" s="65"/>
      <c r="AD631" s="65"/>
      <c r="AE631" s="65"/>
      <c r="AF631" s="65"/>
      <c r="AG631" s="65"/>
      <c r="AH631" s="65"/>
      <c r="AI631" s="65"/>
      <c r="AJ631" s="65"/>
      <c r="AK631" s="65"/>
      <c r="AL631" s="65"/>
      <c r="AM631" s="65"/>
      <c r="AN631" s="65"/>
      <c r="AO631" s="65"/>
      <c r="AP631" s="65"/>
      <c r="AQ631" s="65"/>
      <c r="AR631" s="65"/>
      <c r="AS631" s="65"/>
    </row>
    <row r="632" spans="1:45">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5"/>
      <c r="AA632" s="65"/>
      <c r="AB632" s="65"/>
      <c r="AC632" s="65"/>
      <c r="AD632" s="65"/>
      <c r="AE632" s="65"/>
      <c r="AF632" s="65"/>
      <c r="AG632" s="65"/>
      <c r="AH632" s="65"/>
      <c r="AI632" s="65"/>
      <c r="AJ632" s="65"/>
      <c r="AK632" s="65"/>
      <c r="AL632" s="65"/>
      <c r="AM632" s="65"/>
      <c r="AN632" s="65"/>
      <c r="AO632" s="65"/>
      <c r="AP632" s="65"/>
      <c r="AQ632" s="65"/>
      <c r="AR632" s="65"/>
      <c r="AS632" s="65"/>
    </row>
    <row r="633" spans="1:45">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5"/>
      <c r="AA633" s="65"/>
      <c r="AB633" s="65"/>
      <c r="AC633" s="65"/>
      <c r="AD633" s="65"/>
      <c r="AE633" s="65"/>
      <c r="AF633" s="65"/>
      <c r="AG633" s="65"/>
      <c r="AH633" s="65"/>
      <c r="AI633" s="65"/>
      <c r="AJ633" s="65"/>
      <c r="AK633" s="65"/>
      <c r="AL633" s="65"/>
      <c r="AM633" s="65"/>
      <c r="AN633" s="65"/>
      <c r="AO633" s="65"/>
      <c r="AP633" s="65"/>
      <c r="AQ633" s="65"/>
      <c r="AR633" s="65"/>
      <c r="AS633" s="65"/>
    </row>
    <row r="634" spans="1:45">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5"/>
      <c r="AA634" s="65"/>
      <c r="AB634" s="65"/>
      <c r="AC634" s="65"/>
      <c r="AD634" s="65"/>
      <c r="AE634" s="65"/>
      <c r="AF634" s="65"/>
      <c r="AG634" s="65"/>
      <c r="AH634" s="65"/>
      <c r="AI634" s="65"/>
      <c r="AJ634" s="65"/>
      <c r="AK634" s="65"/>
      <c r="AL634" s="65"/>
      <c r="AM634" s="65"/>
      <c r="AN634" s="65"/>
      <c r="AO634" s="65"/>
      <c r="AP634" s="65"/>
      <c r="AQ634" s="65"/>
      <c r="AR634" s="65"/>
      <c r="AS634" s="65"/>
    </row>
    <row r="635" spans="1:45">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c r="AA635" s="65"/>
      <c r="AB635" s="65"/>
      <c r="AC635" s="65"/>
      <c r="AD635" s="65"/>
      <c r="AE635" s="65"/>
      <c r="AF635" s="65"/>
      <c r="AG635" s="65"/>
      <c r="AH635" s="65"/>
      <c r="AI635" s="65"/>
      <c r="AJ635" s="65"/>
      <c r="AK635" s="65"/>
      <c r="AL635" s="65"/>
      <c r="AM635" s="65"/>
      <c r="AN635" s="65"/>
      <c r="AO635" s="65"/>
      <c r="AP635" s="65"/>
      <c r="AQ635" s="65"/>
      <c r="AR635" s="65"/>
      <c r="AS635" s="65"/>
    </row>
    <row r="636" spans="1:45">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5"/>
      <c r="AA636" s="65"/>
      <c r="AB636" s="65"/>
      <c r="AC636" s="65"/>
      <c r="AD636" s="65"/>
      <c r="AE636" s="65"/>
      <c r="AF636" s="65"/>
      <c r="AG636" s="65"/>
      <c r="AH636" s="65"/>
      <c r="AI636" s="65"/>
      <c r="AJ636" s="65"/>
      <c r="AK636" s="65"/>
      <c r="AL636" s="65"/>
      <c r="AM636" s="65"/>
      <c r="AN636" s="65"/>
      <c r="AO636" s="65"/>
      <c r="AP636" s="65"/>
      <c r="AQ636" s="65"/>
      <c r="AR636" s="65"/>
      <c r="AS636" s="65"/>
    </row>
    <row r="637" spans="1:45">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5"/>
      <c r="AA637" s="65"/>
      <c r="AB637" s="65"/>
      <c r="AC637" s="65"/>
      <c r="AD637" s="65"/>
      <c r="AE637" s="65"/>
      <c r="AF637" s="65"/>
      <c r="AG637" s="65"/>
      <c r="AH637" s="65"/>
      <c r="AI637" s="65"/>
      <c r="AJ637" s="65"/>
      <c r="AK637" s="65"/>
      <c r="AL637" s="65"/>
      <c r="AM637" s="65"/>
      <c r="AN637" s="65"/>
      <c r="AO637" s="65"/>
      <c r="AP637" s="65"/>
      <c r="AQ637" s="65"/>
      <c r="AR637" s="65"/>
      <c r="AS637" s="65"/>
    </row>
    <row r="638" spans="1:45">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5"/>
      <c r="AA638" s="65"/>
      <c r="AB638" s="65"/>
      <c r="AC638" s="65"/>
      <c r="AD638" s="65"/>
      <c r="AE638" s="65"/>
      <c r="AF638" s="65"/>
      <c r="AG638" s="65"/>
      <c r="AH638" s="65"/>
      <c r="AI638" s="65"/>
      <c r="AJ638" s="65"/>
      <c r="AK638" s="65"/>
      <c r="AL638" s="65"/>
      <c r="AM638" s="65"/>
      <c r="AN638" s="65"/>
      <c r="AO638" s="65"/>
      <c r="AP638" s="65"/>
      <c r="AQ638" s="65"/>
      <c r="AR638" s="65"/>
      <c r="AS638" s="65"/>
    </row>
    <row r="639" spans="1:45">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5"/>
      <c r="AA639" s="65"/>
      <c r="AB639" s="65"/>
      <c r="AC639" s="65"/>
      <c r="AD639" s="65"/>
      <c r="AE639" s="65"/>
      <c r="AF639" s="65"/>
      <c r="AG639" s="65"/>
      <c r="AH639" s="65"/>
      <c r="AI639" s="65"/>
      <c r="AJ639" s="65"/>
      <c r="AK639" s="65"/>
      <c r="AL639" s="65"/>
      <c r="AM639" s="65"/>
      <c r="AN639" s="65"/>
      <c r="AO639" s="65"/>
      <c r="AP639" s="65"/>
      <c r="AQ639" s="65"/>
      <c r="AR639" s="65"/>
      <c r="AS639" s="65"/>
    </row>
    <row r="640" spans="1:45">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5"/>
      <c r="AA640" s="65"/>
      <c r="AB640" s="65"/>
      <c r="AC640" s="65"/>
      <c r="AD640" s="65"/>
      <c r="AE640" s="65"/>
      <c r="AF640" s="65"/>
      <c r="AG640" s="65"/>
      <c r="AH640" s="65"/>
      <c r="AI640" s="65"/>
      <c r="AJ640" s="65"/>
      <c r="AK640" s="65"/>
      <c r="AL640" s="65"/>
      <c r="AM640" s="65"/>
      <c r="AN640" s="65"/>
      <c r="AO640" s="65"/>
      <c r="AP640" s="65"/>
      <c r="AQ640" s="65"/>
      <c r="AR640" s="65"/>
      <c r="AS640" s="65"/>
    </row>
    <row r="641" spans="1:45">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5"/>
      <c r="AA641" s="65"/>
      <c r="AB641" s="65"/>
      <c r="AC641" s="65"/>
      <c r="AD641" s="65"/>
      <c r="AE641" s="65"/>
      <c r="AF641" s="65"/>
      <c r="AG641" s="65"/>
      <c r="AH641" s="65"/>
      <c r="AI641" s="65"/>
      <c r="AJ641" s="65"/>
      <c r="AK641" s="65"/>
      <c r="AL641" s="65"/>
      <c r="AM641" s="65"/>
      <c r="AN641" s="65"/>
      <c r="AO641" s="65"/>
      <c r="AP641" s="65"/>
      <c r="AQ641" s="65"/>
      <c r="AR641" s="65"/>
      <c r="AS641" s="65"/>
    </row>
    <row r="642" spans="1:45">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c r="AA642" s="65"/>
      <c r="AB642" s="65"/>
      <c r="AC642" s="65"/>
      <c r="AD642" s="65"/>
      <c r="AE642" s="65"/>
      <c r="AF642" s="65"/>
      <c r="AG642" s="65"/>
      <c r="AH642" s="65"/>
      <c r="AI642" s="65"/>
      <c r="AJ642" s="65"/>
      <c r="AK642" s="65"/>
      <c r="AL642" s="65"/>
      <c r="AM642" s="65"/>
      <c r="AN642" s="65"/>
      <c r="AO642" s="65"/>
      <c r="AP642" s="65"/>
      <c r="AQ642" s="65"/>
      <c r="AR642" s="65"/>
      <c r="AS642" s="65"/>
    </row>
    <row r="643" spans="1:45">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c r="AA643" s="65"/>
      <c r="AB643" s="65"/>
      <c r="AC643" s="65"/>
      <c r="AD643" s="65"/>
      <c r="AE643" s="65"/>
      <c r="AF643" s="65"/>
      <c r="AG643" s="65"/>
      <c r="AH643" s="65"/>
      <c r="AI643" s="65"/>
      <c r="AJ643" s="65"/>
      <c r="AK643" s="65"/>
      <c r="AL643" s="65"/>
      <c r="AM643" s="65"/>
      <c r="AN643" s="65"/>
      <c r="AO643" s="65"/>
      <c r="AP643" s="65"/>
      <c r="AQ643" s="65"/>
      <c r="AR643" s="65"/>
      <c r="AS643" s="65"/>
    </row>
    <row r="644" spans="1:45">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5"/>
      <c r="AA644" s="65"/>
      <c r="AB644" s="65"/>
      <c r="AC644" s="65"/>
      <c r="AD644" s="65"/>
      <c r="AE644" s="65"/>
      <c r="AF644" s="65"/>
      <c r="AG644" s="65"/>
      <c r="AH644" s="65"/>
      <c r="AI644" s="65"/>
      <c r="AJ644" s="65"/>
      <c r="AK644" s="65"/>
      <c r="AL644" s="65"/>
      <c r="AM644" s="65"/>
      <c r="AN644" s="65"/>
      <c r="AO644" s="65"/>
      <c r="AP644" s="65"/>
      <c r="AQ644" s="65"/>
      <c r="AR644" s="65"/>
      <c r="AS644" s="65"/>
    </row>
    <row r="645" spans="1:45">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5"/>
      <c r="AA645" s="65"/>
      <c r="AB645" s="65"/>
      <c r="AC645" s="65"/>
      <c r="AD645" s="65"/>
      <c r="AE645" s="65"/>
      <c r="AF645" s="65"/>
      <c r="AG645" s="65"/>
      <c r="AH645" s="65"/>
      <c r="AI645" s="65"/>
      <c r="AJ645" s="65"/>
      <c r="AK645" s="65"/>
      <c r="AL645" s="65"/>
      <c r="AM645" s="65"/>
      <c r="AN645" s="65"/>
      <c r="AO645" s="65"/>
      <c r="AP645" s="65"/>
      <c r="AQ645" s="65"/>
      <c r="AR645" s="65"/>
      <c r="AS645" s="65"/>
    </row>
    <row r="646" spans="1:45">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5"/>
      <c r="AA646" s="65"/>
      <c r="AB646" s="65"/>
      <c r="AC646" s="65"/>
      <c r="AD646" s="65"/>
      <c r="AE646" s="65"/>
      <c r="AF646" s="65"/>
      <c r="AG646" s="65"/>
      <c r="AH646" s="65"/>
      <c r="AI646" s="65"/>
      <c r="AJ646" s="65"/>
      <c r="AK646" s="65"/>
      <c r="AL646" s="65"/>
      <c r="AM646" s="65"/>
      <c r="AN646" s="65"/>
      <c r="AO646" s="65"/>
      <c r="AP646" s="65"/>
      <c r="AQ646" s="65"/>
      <c r="AR646" s="65"/>
      <c r="AS646" s="65"/>
    </row>
    <row r="647" spans="1:45">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5"/>
      <c r="AA647" s="65"/>
      <c r="AB647" s="65"/>
      <c r="AC647" s="65"/>
      <c r="AD647" s="65"/>
      <c r="AE647" s="65"/>
      <c r="AF647" s="65"/>
      <c r="AG647" s="65"/>
      <c r="AH647" s="65"/>
      <c r="AI647" s="65"/>
      <c r="AJ647" s="65"/>
      <c r="AK647" s="65"/>
      <c r="AL647" s="65"/>
      <c r="AM647" s="65"/>
      <c r="AN647" s="65"/>
      <c r="AO647" s="65"/>
      <c r="AP647" s="65"/>
      <c r="AQ647" s="65"/>
      <c r="AR647" s="65"/>
      <c r="AS647" s="65"/>
    </row>
    <row r="648" spans="1:45">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5"/>
      <c r="AA648" s="65"/>
      <c r="AB648" s="65"/>
      <c r="AC648" s="65"/>
      <c r="AD648" s="65"/>
      <c r="AE648" s="65"/>
      <c r="AF648" s="65"/>
      <c r="AG648" s="65"/>
      <c r="AH648" s="65"/>
      <c r="AI648" s="65"/>
      <c r="AJ648" s="65"/>
      <c r="AK648" s="65"/>
      <c r="AL648" s="65"/>
      <c r="AM648" s="65"/>
      <c r="AN648" s="65"/>
      <c r="AO648" s="65"/>
      <c r="AP648" s="65"/>
      <c r="AQ648" s="65"/>
      <c r="AR648" s="65"/>
      <c r="AS648" s="65"/>
    </row>
    <row r="649" spans="1:45">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5"/>
      <c r="AA649" s="65"/>
      <c r="AB649" s="65"/>
      <c r="AC649" s="65"/>
      <c r="AD649" s="65"/>
      <c r="AE649" s="65"/>
      <c r="AF649" s="65"/>
      <c r="AG649" s="65"/>
      <c r="AH649" s="65"/>
      <c r="AI649" s="65"/>
      <c r="AJ649" s="65"/>
      <c r="AK649" s="65"/>
      <c r="AL649" s="65"/>
      <c r="AM649" s="65"/>
      <c r="AN649" s="65"/>
      <c r="AO649" s="65"/>
      <c r="AP649" s="65"/>
      <c r="AQ649" s="65"/>
      <c r="AR649" s="65"/>
      <c r="AS649" s="65"/>
    </row>
    <row r="650" spans="1:45">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5"/>
      <c r="AA650" s="65"/>
      <c r="AB650" s="65"/>
      <c r="AC650" s="65"/>
      <c r="AD650" s="65"/>
      <c r="AE650" s="65"/>
      <c r="AF650" s="65"/>
      <c r="AG650" s="65"/>
      <c r="AH650" s="65"/>
      <c r="AI650" s="65"/>
      <c r="AJ650" s="65"/>
      <c r="AK650" s="65"/>
      <c r="AL650" s="65"/>
      <c r="AM650" s="65"/>
      <c r="AN650" s="65"/>
      <c r="AO650" s="65"/>
      <c r="AP650" s="65"/>
      <c r="AQ650" s="65"/>
      <c r="AR650" s="65"/>
      <c r="AS650" s="65"/>
    </row>
    <row r="651" spans="1:45">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5"/>
      <c r="AA651" s="65"/>
      <c r="AB651" s="65"/>
      <c r="AC651" s="65"/>
      <c r="AD651" s="65"/>
      <c r="AE651" s="65"/>
      <c r="AF651" s="65"/>
      <c r="AG651" s="65"/>
      <c r="AH651" s="65"/>
      <c r="AI651" s="65"/>
      <c r="AJ651" s="65"/>
      <c r="AK651" s="65"/>
      <c r="AL651" s="65"/>
      <c r="AM651" s="65"/>
      <c r="AN651" s="65"/>
      <c r="AO651" s="65"/>
      <c r="AP651" s="65"/>
      <c r="AQ651" s="65"/>
      <c r="AR651" s="65"/>
      <c r="AS651" s="65"/>
    </row>
    <row r="652" spans="1:45">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5"/>
      <c r="AA652" s="65"/>
      <c r="AB652" s="65"/>
      <c r="AC652" s="65"/>
      <c r="AD652" s="65"/>
      <c r="AE652" s="65"/>
      <c r="AF652" s="65"/>
      <c r="AG652" s="65"/>
      <c r="AH652" s="65"/>
      <c r="AI652" s="65"/>
      <c r="AJ652" s="65"/>
      <c r="AK652" s="65"/>
      <c r="AL652" s="65"/>
      <c r="AM652" s="65"/>
      <c r="AN652" s="65"/>
      <c r="AO652" s="65"/>
      <c r="AP652" s="65"/>
      <c r="AQ652" s="65"/>
      <c r="AR652" s="65"/>
      <c r="AS652" s="65"/>
    </row>
    <row r="653" spans="1:45">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5"/>
      <c r="AA653" s="65"/>
      <c r="AB653" s="65"/>
      <c r="AC653" s="65"/>
      <c r="AD653" s="65"/>
      <c r="AE653" s="65"/>
      <c r="AF653" s="65"/>
      <c r="AG653" s="65"/>
      <c r="AH653" s="65"/>
      <c r="AI653" s="65"/>
      <c r="AJ653" s="65"/>
      <c r="AK653" s="65"/>
      <c r="AL653" s="65"/>
      <c r="AM653" s="65"/>
      <c r="AN653" s="65"/>
      <c r="AO653" s="65"/>
      <c r="AP653" s="65"/>
      <c r="AQ653" s="65"/>
      <c r="AR653" s="65"/>
      <c r="AS653" s="65"/>
    </row>
    <row r="654" spans="1:45">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c r="AA654" s="65"/>
      <c r="AB654" s="65"/>
      <c r="AC654" s="65"/>
      <c r="AD654" s="65"/>
      <c r="AE654" s="65"/>
      <c r="AF654" s="65"/>
      <c r="AG654" s="65"/>
      <c r="AH654" s="65"/>
      <c r="AI654" s="65"/>
      <c r="AJ654" s="65"/>
      <c r="AK654" s="65"/>
      <c r="AL654" s="65"/>
      <c r="AM654" s="65"/>
      <c r="AN654" s="65"/>
      <c r="AO654" s="65"/>
      <c r="AP654" s="65"/>
      <c r="AQ654" s="65"/>
      <c r="AR654" s="65"/>
      <c r="AS654" s="65"/>
    </row>
    <row r="655" spans="1:45">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5"/>
      <c r="AA655" s="65"/>
      <c r="AB655" s="65"/>
      <c r="AC655" s="65"/>
      <c r="AD655" s="65"/>
      <c r="AE655" s="65"/>
      <c r="AF655" s="65"/>
      <c r="AG655" s="65"/>
      <c r="AH655" s="65"/>
      <c r="AI655" s="65"/>
      <c r="AJ655" s="65"/>
      <c r="AK655" s="65"/>
      <c r="AL655" s="65"/>
      <c r="AM655" s="65"/>
      <c r="AN655" s="65"/>
      <c r="AO655" s="65"/>
      <c r="AP655" s="65"/>
      <c r="AQ655" s="65"/>
      <c r="AR655" s="65"/>
      <c r="AS655" s="65"/>
    </row>
    <row r="656" spans="1:45">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5"/>
      <c r="AA656" s="65"/>
      <c r="AB656" s="65"/>
      <c r="AC656" s="65"/>
      <c r="AD656" s="65"/>
      <c r="AE656" s="65"/>
      <c r="AF656" s="65"/>
      <c r="AG656" s="65"/>
      <c r="AH656" s="65"/>
      <c r="AI656" s="65"/>
      <c r="AJ656" s="65"/>
      <c r="AK656" s="65"/>
      <c r="AL656" s="65"/>
      <c r="AM656" s="65"/>
      <c r="AN656" s="65"/>
      <c r="AO656" s="65"/>
      <c r="AP656" s="65"/>
      <c r="AQ656" s="65"/>
      <c r="AR656" s="65"/>
      <c r="AS656" s="65"/>
    </row>
    <row r="657" spans="1:45">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5"/>
      <c r="AA657" s="65"/>
      <c r="AB657" s="65"/>
      <c r="AC657" s="65"/>
      <c r="AD657" s="65"/>
      <c r="AE657" s="65"/>
      <c r="AF657" s="65"/>
      <c r="AG657" s="65"/>
      <c r="AH657" s="65"/>
      <c r="AI657" s="65"/>
      <c r="AJ657" s="65"/>
      <c r="AK657" s="65"/>
      <c r="AL657" s="65"/>
      <c r="AM657" s="65"/>
      <c r="AN657" s="65"/>
      <c r="AO657" s="65"/>
      <c r="AP657" s="65"/>
      <c r="AQ657" s="65"/>
      <c r="AR657" s="65"/>
      <c r="AS657" s="65"/>
    </row>
    <row r="658" spans="1:45">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5"/>
      <c r="AA658" s="65"/>
      <c r="AB658" s="65"/>
      <c r="AC658" s="65"/>
      <c r="AD658" s="65"/>
      <c r="AE658" s="65"/>
      <c r="AF658" s="65"/>
      <c r="AG658" s="65"/>
      <c r="AH658" s="65"/>
      <c r="AI658" s="65"/>
      <c r="AJ658" s="65"/>
      <c r="AK658" s="65"/>
      <c r="AL658" s="65"/>
      <c r="AM658" s="65"/>
      <c r="AN658" s="65"/>
      <c r="AO658" s="65"/>
      <c r="AP658" s="65"/>
      <c r="AQ658" s="65"/>
      <c r="AR658" s="65"/>
      <c r="AS658" s="65"/>
    </row>
    <row r="659" spans="1:45">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5"/>
      <c r="AA659" s="65"/>
      <c r="AB659" s="65"/>
      <c r="AC659" s="65"/>
      <c r="AD659" s="65"/>
      <c r="AE659" s="65"/>
      <c r="AF659" s="65"/>
      <c r="AG659" s="65"/>
      <c r="AH659" s="65"/>
      <c r="AI659" s="65"/>
      <c r="AJ659" s="65"/>
      <c r="AK659" s="65"/>
      <c r="AL659" s="65"/>
      <c r="AM659" s="65"/>
      <c r="AN659" s="65"/>
      <c r="AO659" s="65"/>
      <c r="AP659" s="65"/>
      <c r="AQ659" s="65"/>
      <c r="AR659" s="65"/>
      <c r="AS659" s="65"/>
    </row>
    <row r="660" spans="1:45">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c r="AA660" s="65"/>
      <c r="AB660" s="65"/>
      <c r="AC660" s="65"/>
      <c r="AD660" s="65"/>
      <c r="AE660" s="65"/>
      <c r="AF660" s="65"/>
      <c r="AG660" s="65"/>
      <c r="AH660" s="65"/>
      <c r="AI660" s="65"/>
      <c r="AJ660" s="65"/>
      <c r="AK660" s="65"/>
      <c r="AL660" s="65"/>
      <c r="AM660" s="65"/>
      <c r="AN660" s="65"/>
      <c r="AO660" s="65"/>
      <c r="AP660" s="65"/>
      <c r="AQ660" s="65"/>
      <c r="AR660" s="65"/>
      <c r="AS660" s="65"/>
    </row>
    <row r="661" spans="1:45">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c r="AA661" s="65"/>
      <c r="AB661" s="65"/>
      <c r="AC661" s="65"/>
      <c r="AD661" s="65"/>
      <c r="AE661" s="65"/>
      <c r="AF661" s="65"/>
      <c r="AG661" s="65"/>
      <c r="AH661" s="65"/>
      <c r="AI661" s="65"/>
      <c r="AJ661" s="65"/>
      <c r="AK661" s="65"/>
      <c r="AL661" s="65"/>
      <c r="AM661" s="65"/>
      <c r="AN661" s="65"/>
      <c r="AO661" s="65"/>
      <c r="AP661" s="65"/>
      <c r="AQ661" s="65"/>
      <c r="AR661" s="65"/>
      <c r="AS661" s="65"/>
    </row>
  </sheetData>
  <sheetProtection sheet="1" objects="1" scenarios="1" selectLockedCells="1"/>
  <hyperlinks>
    <hyperlink ref="C27" location="'Quick Start'!A1" display="Quick Start Spreadsheet"/>
    <hyperlink ref="C29" location="Calculator!A1" display="Calculator Spreadsheet"/>
    <hyperlink ref="C32" location="'Frequency Response'!A1" display="Frequency Response Spreadsheet"/>
    <hyperlink ref="C34" location="Info!A1" display="Informational Article"/>
  </hyperlinks>
  <pageMargins left="0.7" right="0.7"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sheetPr codeName="Sheet7"/>
  <dimension ref="B8:AM138"/>
  <sheetViews>
    <sheetView showGridLines="0" showRowColHeaders="0" tabSelected="1" zoomScale="75" zoomScaleNormal="75" workbookViewId="0">
      <selection activeCell="B10" sqref="B10:E10"/>
    </sheetView>
  </sheetViews>
  <sheetFormatPr defaultRowHeight="18.75"/>
  <cols>
    <col min="1" max="27" width="9.140625" style="121"/>
    <col min="28" max="28" width="45.140625" style="121" customWidth="1"/>
    <col min="29" max="37" width="9.140625" style="121"/>
    <col min="38" max="38" width="10.85546875" style="121" customWidth="1"/>
    <col min="39" max="39" width="17.42578125" style="121" customWidth="1"/>
    <col min="40" max="16384" width="9.140625" style="121"/>
  </cols>
  <sheetData>
    <row r="8" spans="2:39" ht="27">
      <c r="B8" s="143" t="s">
        <v>160</v>
      </c>
    </row>
    <row r="9" spans="2:39" ht="27">
      <c r="B9" s="120"/>
    </row>
    <row r="10" spans="2:39" ht="26.25">
      <c r="B10" s="224" t="s">
        <v>122</v>
      </c>
      <c r="C10" s="224"/>
      <c r="D10" s="224"/>
      <c r="E10" s="224"/>
    </row>
    <row r="11" spans="2:39" ht="47.25" customHeight="1">
      <c r="B11" s="238" t="s">
        <v>168</v>
      </c>
      <c r="C11" s="239"/>
      <c r="D11" s="239"/>
      <c r="E11" s="239"/>
      <c r="F11" s="239"/>
      <c r="G11" s="239"/>
      <c r="H11" s="239"/>
      <c r="I11" s="240"/>
      <c r="J11" s="238" t="s">
        <v>167</v>
      </c>
      <c r="K11" s="239"/>
      <c r="L11" s="239"/>
      <c r="M11" s="239"/>
      <c r="N11" s="239"/>
      <c r="O11" s="239"/>
      <c r="P11" s="239"/>
      <c r="Q11" s="239"/>
      <c r="R11" s="239"/>
      <c r="S11" s="239"/>
      <c r="T11" s="239"/>
      <c r="U11" s="239"/>
      <c r="V11" s="239"/>
      <c r="W11" s="239"/>
      <c r="X11" s="239"/>
      <c r="Y11" s="239"/>
      <c r="Z11" s="239"/>
      <c r="AA11" s="240"/>
      <c r="AB11" s="247" t="s">
        <v>162</v>
      </c>
      <c r="AC11" s="238" t="s">
        <v>161</v>
      </c>
      <c r="AD11" s="239"/>
      <c r="AE11" s="239"/>
      <c r="AF11" s="239"/>
      <c r="AG11" s="239"/>
      <c r="AH11" s="239"/>
      <c r="AI11" s="239"/>
      <c r="AJ11" s="239"/>
      <c r="AK11" s="239"/>
      <c r="AL11" s="239"/>
      <c r="AM11" s="240"/>
    </row>
    <row r="12" spans="2:39" ht="18.75" customHeight="1">
      <c r="B12" s="241"/>
      <c r="C12" s="242"/>
      <c r="D12" s="242"/>
      <c r="E12" s="242"/>
      <c r="F12" s="242"/>
      <c r="G12" s="242"/>
      <c r="H12" s="242"/>
      <c r="I12" s="243"/>
      <c r="J12" s="249" t="s">
        <v>169</v>
      </c>
      <c r="K12" s="250"/>
      <c r="L12" s="250"/>
      <c r="M12" s="250"/>
      <c r="N12" s="250"/>
      <c r="O12" s="250"/>
      <c r="P12" s="250"/>
      <c r="Q12" s="250"/>
      <c r="R12" s="250"/>
      <c r="S12" s="250"/>
      <c r="T12" s="250"/>
      <c r="U12" s="250"/>
      <c r="V12" s="250"/>
      <c r="W12" s="250"/>
      <c r="X12" s="250"/>
      <c r="Y12" s="250"/>
      <c r="Z12" s="250"/>
      <c r="AA12" s="251"/>
      <c r="AB12" s="248"/>
      <c r="AC12" s="229" t="s">
        <v>176</v>
      </c>
      <c r="AD12" s="230"/>
      <c r="AE12" s="230"/>
      <c r="AF12" s="230"/>
      <c r="AG12" s="230"/>
      <c r="AH12" s="230"/>
      <c r="AI12" s="230"/>
      <c r="AJ12" s="230"/>
      <c r="AK12" s="230"/>
      <c r="AL12" s="230"/>
      <c r="AM12" s="231"/>
    </row>
    <row r="13" spans="2:39" ht="23.25">
      <c r="B13" s="244"/>
      <c r="C13" s="245"/>
      <c r="D13" s="245"/>
      <c r="E13" s="245"/>
      <c r="F13" s="245"/>
      <c r="G13" s="245"/>
      <c r="H13" s="245"/>
      <c r="I13" s="246"/>
      <c r="J13" s="252" t="s">
        <v>151</v>
      </c>
      <c r="K13" s="253"/>
      <c r="L13" s="253"/>
      <c r="M13" s="253"/>
      <c r="N13" s="253"/>
      <c r="O13" s="254"/>
      <c r="P13" s="252" t="s">
        <v>152</v>
      </c>
      <c r="Q13" s="253"/>
      <c r="R13" s="253"/>
      <c r="S13" s="253"/>
      <c r="T13" s="253"/>
      <c r="U13" s="254"/>
      <c r="V13" s="252" t="s">
        <v>153</v>
      </c>
      <c r="W13" s="253"/>
      <c r="X13" s="253"/>
      <c r="Y13" s="253"/>
      <c r="Z13" s="253"/>
      <c r="AA13" s="254"/>
      <c r="AB13" s="122" t="s">
        <v>155</v>
      </c>
      <c r="AC13" s="232" t="s">
        <v>187</v>
      </c>
      <c r="AD13" s="233"/>
      <c r="AE13" s="233"/>
      <c r="AF13" s="233"/>
      <c r="AG13" s="233"/>
      <c r="AH13" s="233"/>
      <c r="AI13" s="233"/>
      <c r="AJ13" s="233"/>
      <c r="AK13" s="233"/>
      <c r="AL13" s="233"/>
      <c r="AM13" s="234"/>
    </row>
    <row r="14" spans="2:39">
      <c r="B14" s="226"/>
      <c r="C14" s="227"/>
      <c r="D14" s="227"/>
      <c r="E14" s="227"/>
      <c r="F14" s="227"/>
      <c r="G14" s="227"/>
      <c r="H14" s="227"/>
      <c r="I14" s="228"/>
      <c r="J14" s="226"/>
      <c r="K14" s="227"/>
      <c r="L14" s="227"/>
      <c r="M14" s="227"/>
      <c r="N14" s="227"/>
      <c r="O14" s="228"/>
      <c r="P14" s="226"/>
      <c r="Q14" s="227"/>
      <c r="R14" s="227"/>
      <c r="S14" s="227"/>
      <c r="T14" s="227"/>
      <c r="U14" s="228"/>
      <c r="V14" s="226"/>
      <c r="W14" s="227"/>
      <c r="X14" s="227"/>
      <c r="Y14" s="227"/>
      <c r="Z14" s="227"/>
      <c r="AA14" s="228"/>
      <c r="AB14" s="123"/>
      <c r="AC14" s="124"/>
      <c r="AD14" s="125"/>
      <c r="AE14" s="125"/>
      <c r="AF14" s="125"/>
      <c r="AG14" s="125"/>
      <c r="AH14" s="125"/>
      <c r="AI14" s="125"/>
      <c r="AJ14" s="125"/>
      <c r="AK14" s="125"/>
      <c r="AL14" s="125"/>
      <c r="AM14" s="222" t="s">
        <v>173</v>
      </c>
    </row>
    <row r="15" spans="2:39">
      <c r="B15" s="229"/>
      <c r="C15" s="230"/>
      <c r="D15" s="230"/>
      <c r="E15" s="230"/>
      <c r="F15" s="230"/>
      <c r="G15" s="230"/>
      <c r="H15" s="230"/>
      <c r="I15" s="231"/>
      <c r="J15" s="229"/>
      <c r="K15" s="230"/>
      <c r="L15" s="230"/>
      <c r="M15" s="230"/>
      <c r="N15" s="230"/>
      <c r="O15" s="231"/>
      <c r="P15" s="229"/>
      <c r="Q15" s="230"/>
      <c r="R15" s="230"/>
      <c r="S15" s="230"/>
      <c r="T15" s="230"/>
      <c r="U15" s="231"/>
      <c r="V15" s="229"/>
      <c r="W15" s="230"/>
      <c r="X15" s="230"/>
      <c r="Y15" s="230"/>
      <c r="Z15" s="230"/>
      <c r="AA15" s="231"/>
      <c r="AB15" s="126"/>
      <c r="AC15" s="127"/>
      <c r="AD15" s="128"/>
      <c r="AE15" s="128"/>
      <c r="AF15" s="128"/>
      <c r="AG15" s="128"/>
      <c r="AH15" s="128"/>
      <c r="AI15" s="128"/>
      <c r="AJ15" s="128"/>
      <c r="AK15" s="128"/>
      <c r="AL15" s="128"/>
      <c r="AM15" s="223"/>
    </row>
    <row r="16" spans="2:39">
      <c r="B16" s="229"/>
      <c r="C16" s="230"/>
      <c r="D16" s="230"/>
      <c r="E16" s="230"/>
      <c r="F16" s="230"/>
      <c r="G16" s="230"/>
      <c r="H16" s="230"/>
      <c r="I16" s="231"/>
      <c r="J16" s="229"/>
      <c r="K16" s="230"/>
      <c r="L16" s="230"/>
      <c r="M16" s="230"/>
      <c r="N16" s="230"/>
      <c r="O16" s="231"/>
      <c r="P16" s="229"/>
      <c r="Q16" s="230"/>
      <c r="R16" s="230"/>
      <c r="S16" s="230"/>
      <c r="T16" s="230"/>
      <c r="U16" s="231"/>
      <c r="V16" s="229"/>
      <c r="W16" s="230"/>
      <c r="X16" s="230"/>
      <c r="Y16" s="230"/>
      <c r="Z16" s="230"/>
      <c r="AA16" s="231"/>
      <c r="AB16" s="126"/>
      <c r="AC16" s="127"/>
      <c r="AD16" s="128"/>
      <c r="AE16" s="128"/>
      <c r="AF16" s="128"/>
      <c r="AG16" s="128"/>
      <c r="AH16" s="128"/>
      <c r="AI16" s="128"/>
      <c r="AJ16" s="128"/>
      <c r="AK16" s="128"/>
      <c r="AL16" s="128"/>
      <c r="AM16" s="223"/>
    </row>
    <row r="17" spans="2:39">
      <c r="B17" s="229"/>
      <c r="C17" s="230"/>
      <c r="D17" s="230"/>
      <c r="E17" s="230"/>
      <c r="F17" s="230"/>
      <c r="G17" s="230"/>
      <c r="H17" s="230"/>
      <c r="I17" s="231"/>
      <c r="J17" s="229"/>
      <c r="K17" s="230"/>
      <c r="L17" s="230"/>
      <c r="M17" s="230"/>
      <c r="N17" s="230"/>
      <c r="O17" s="231"/>
      <c r="P17" s="229"/>
      <c r="Q17" s="230"/>
      <c r="R17" s="230"/>
      <c r="S17" s="230"/>
      <c r="T17" s="230"/>
      <c r="U17" s="231"/>
      <c r="V17" s="229"/>
      <c r="W17" s="230"/>
      <c r="X17" s="230"/>
      <c r="Y17" s="230"/>
      <c r="Z17" s="230"/>
      <c r="AA17" s="231"/>
      <c r="AB17" s="126"/>
      <c r="AC17" s="127"/>
      <c r="AD17" s="128"/>
      <c r="AE17" s="128"/>
      <c r="AF17" s="128"/>
      <c r="AG17" s="128"/>
      <c r="AH17" s="128"/>
      <c r="AI17" s="128"/>
      <c r="AJ17" s="128"/>
      <c r="AK17" s="128"/>
      <c r="AL17" s="128"/>
      <c r="AM17" s="223"/>
    </row>
    <row r="18" spans="2:39">
      <c r="B18" s="229"/>
      <c r="C18" s="230"/>
      <c r="D18" s="230"/>
      <c r="E18" s="230"/>
      <c r="F18" s="230"/>
      <c r="G18" s="230"/>
      <c r="H18" s="230"/>
      <c r="I18" s="231"/>
      <c r="J18" s="229"/>
      <c r="K18" s="230"/>
      <c r="L18" s="230"/>
      <c r="M18" s="230"/>
      <c r="N18" s="230"/>
      <c r="O18" s="231"/>
      <c r="P18" s="229"/>
      <c r="Q18" s="230"/>
      <c r="R18" s="230"/>
      <c r="S18" s="230"/>
      <c r="T18" s="230"/>
      <c r="U18" s="231"/>
      <c r="V18" s="229"/>
      <c r="W18" s="230"/>
      <c r="X18" s="230"/>
      <c r="Y18" s="230"/>
      <c r="Z18" s="230"/>
      <c r="AA18" s="231"/>
      <c r="AB18" s="126"/>
      <c r="AC18" s="127"/>
      <c r="AD18" s="128"/>
      <c r="AE18" s="128"/>
      <c r="AF18" s="128"/>
      <c r="AG18" s="128"/>
      <c r="AH18" s="128"/>
      <c r="AI18" s="128"/>
      <c r="AJ18" s="128"/>
      <c r="AK18" s="128"/>
      <c r="AL18" s="128"/>
      <c r="AM18" s="223"/>
    </row>
    <row r="19" spans="2:39">
      <c r="B19" s="229"/>
      <c r="C19" s="230"/>
      <c r="D19" s="230"/>
      <c r="E19" s="230"/>
      <c r="F19" s="230"/>
      <c r="G19" s="230"/>
      <c r="H19" s="230"/>
      <c r="I19" s="231"/>
      <c r="J19" s="229"/>
      <c r="K19" s="230"/>
      <c r="L19" s="230"/>
      <c r="M19" s="230"/>
      <c r="N19" s="230"/>
      <c r="O19" s="231"/>
      <c r="P19" s="229"/>
      <c r="Q19" s="230"/>
      <c r="R19" s="230"/>
      <c r="S19" s="230"/>
      <c r="T19" s="230"/>
      <c r="U19" s="231"/>
      <c r="V19" s="229"/>
      <c r="W19" s="230"/>
      <c r="X19" s="230"/>
      <c r="Y19" s="230"/>
      <c r="Z19" s="230"/>
      <c r="AA19" s="231"/>
      <c r="AB19" s="126" t="s">
        <v>158</v>
      </c>
      <c r="AC19" s="127"/>
      <c r="AD19" s="128"/>
      <c r="AE19" s="128"/>
      <c r="AF19" s="128"/>
      <c r="AG19" s="128"/>
      <c r="AH19" s="128"/>
      <c r="AI19" s="128"/>
      <c r="AJ19" s="128"/>
      <c r="AK19" s="128"/>
      <c r="AL19" s="128"/>
      <c r="AM19" s="223"/>
    </row>
    <row r="20" spans="2:39">
      <c r="B20" s="229"/>
      <c r="C20" s="230"/>
      <c r="D20" s="230"/>
      <c r="E20" s="230"/>
      <c r="F20" s="230"/>
      <c r="G20" s="230"/>
      <c r="H20" s="230"/>
      <c r="I20" s="231"/>
      <c r="J20" s="229"/>
      <c r="K20" s="230"/>
      <c r="L20" s="230"/>
      <c r="M20" s="230"/>
      <c r="N20" s="230"/>
      <c r="O20" s="231"/>
      <c r="P20" s="229"/>
      <c r="Q20" s="230"/>
      <c r="R20" s="230"/>
      <c r="S20" s="230"/>
      <c r="T20" s="230"/>
      <c r="U20" s="231"/>
      <c r="V20" s="229"/>
      <c r="W20" s="230"/>
      <c r="X20" s="230"/>
      <c r="Y20" s="230"/>
      <c r="Z20" s="230"/>
      <c r="AA20" s="231"/>
      <c r="AB20" s="130" t="s">
        <v>156</v>
      </c>
      <c r="AC20" s="127"/>
      <c r="AD20" s="128"/>
      <c r="AE20" s="128"/>
      <c r="AF20" s="128"/>
      <c r="AG20" s="128"/>
      <c r="AH20" s="128"/>
      <c r="AI20" s="128"/>
      <c r="AJ20" s="128"/>
      <c r="AK20" s="128"/>
      <c r="AL20" s="128"/>
      <c r="AM20" s="223"/>
    </row>
    <row r="21" spans="2:39">
      <c r="B21" s="229"/>
      <c r="C21" s="230"/>
      <c r="D21" s="230"/>
      <c r="E21" s="230"/>
      <c r="F21" s="230"/>
      <c r="G21" s="230"/>
      <c r="H21" s="230"/>
      <c r="I21" s="231"/>
      <c r="J21" s="229"/>
      <c r="K21" s="230"/>
      <c r="L21" s="230"/>
      <c r="M21" s="230"/>
      <c r="N21" s="230"/>
      <c r="O21" s="231"/>
      <c r="P21" s="229"/>
      <c r="Q21" s="230"/>
      <c r="R21" s="230"/>
      <c r="S21" s="230"/>
      <c r="T21" s="230"/>
      <c r="U21" s="231"/>
      <c r="V21" s="229"/>
      <c r="W21" s="230"/>
      <c r="X21" s="230"/>
      <c r="Y21" s="230"/>
      <c r="Z21" s="230"/>
      <c r="AA21" s="231"/>
      <c r="AB21" s="131"/>
      <c r="AC21" s="127"/>
      <c r="AD21" s="128"/>
      <c r="AE21" s="128"/>
      <c r="AF21" s="128"/>
      <c r="AG21" s="128"/>
      <c r="AH21" s="128"/>
      <c r="AI21" s="128"/>
      <c r="AJ21" s="128"/>
      <c r="AK21" s="128"/>
      <c r="AL21" s="128"/>
      <c r="AM21" s="129"/>
    </row>
    <row r="22" spans="2:39">
      <c r="B22" s="229"/>
      <c r="C22" s="230"/>
      <c r="D22" s="230"/>
      <c r="E22" s="230"/>
      <c r="F22" s="230"/>
      <c r="G22" s="230"/>
      <c r="H22" s="230"/>
      <c r="I22" s="231"/>
      <c r="J22" s="229"/>
      <c r="K22" s="230"/>
      <c r="L22" s="230"/>
      <c r="M22" s="230"/>
      <c r="N22" s="230"/>
      <c r="O22" s="231"/>
      <c r="P22" s="229"/>
      <c r="Q22" s="230"/>
      <c r="R22" s="230"/>
      <c r="S22" s="230"/>
      <c r="T22" s="230"/>
      <c r="U22" s="231"/>
      <c r="V22" s="229"/>
      <c r="W22" s="230"/>
      <c r="X22" s="230"/>
      <c r="Y22" s="230"/>
      <c r="Z22" s="230"/>
      <c r="AA22" s="231"/>
      <c r="AB22" s="131" t="s">
        <v>154</v>
      </c>
      <c r="AC22" s="127"/>
      <c r="AD22" s="128"/>
      <c r="AE22" s="128"/>
      <c r="AF22" s="128"/>
      <c r="AG22" s="128"/>
      <c r="AH22" s="128"/>
      <c r="AI22" s="128"/>
      <c r="AJ22" s="128"/>
      <c r="AK22" s="128"/>
      <c r="AL22" s="128"/>
      <c r="AM22" s="221" t="s">
        <v>175</v>
      </c>
    </row>
    <row r="23" spans="2:39">
      <c r="B23" s="229"/>
      <c r="C23" s="230"/>
      <c r="D23" s="230"/>
      <c r="E23" s="230"/>
      <c r="F23" s="230"/>
      <c r="G23" s="230"/>
      <c r="H23" s="230"/>
      <c r="I23" s="231"/>
      <c r="J23" s="229"/>
      <c r="K23" s="230"/>
      <c r="L23" s="230"/>
      <c r="M23" s="230"/>
      <c r="N23" s="230"/>
      <c r="O23" s="231"/>
      <c r="P23" s="229"/>
      <c r="Q23" s="230"/>
      <c r="R23" s="230"/>
      <c r="S23" s="230"/>
      <c r="T23" s="230"/>
      <c r="U23" s="231"/>
      <c r="V23" s="229"/>
      <c r="W23" s="230"/>
      <c r="X23" s="230"/>
      <c r="Y23" s="230"/>
      <c r="Z23" s="230"/>
      <c r="AA23" s="231"/>
      <c r="AB23" s="126" t="s">
        <v>157</v>
      </c>
      <c r="AC23" s="127"/>
      <c r="AD23" s="128"/>
      <c r="AE23" s="128"/>
      <c r="AF23" s="128"/>
      <c r="AG23" s="128"/>
      <c r="AH23" s="128"/>
      <c r="AI23" s="128"/>
      <c r="AJ23" s="128"/>
      <c r="AK23" s="128"/>
      <c r="AL23" s="128"/>
      <c r="AM23" s="221"/>
    </row>
    <row r="24" spans="2:39">
      <c r="B24" s="229"/>
      <c r="C24" s="230"/>
      <c r="D24" s="230"/>
      <c r="E24" s="230"/>
      <c r="F24" s="230"/>
      <c r="G24" s="230"/>
      <c r="H24" s="230"/>
      <c r="I24" s="231"/>
      <c r="J24" s="229"/>
      <c r="K24" s="230"/>
      <c r="L24" s="230"/>
      <c r="M24" s="230"/>
      <c r="N24" s="230"/>
      <c r="O24" s="231"/>
      <c r="P24" s="229"/>
      <c r="Q24" s="230"/>
      <c r="R24" s="230"/>
      <c r="S24" s="230"/>
      <c r="T24" s="230"/>
      <c r="U24" s="231"/>
      <c r="V24" s="229"/>
      <c r="W24" s="230"/>
      <c r="X24" s="230"/>
      <c r="Y24" s="230"/>
      <c r="Z24" s="230"/>
      <c r="AA24" s="231"/>
      <c r="AB24" s="126"/>
      <c r="AC24" s="127"/>
      <c r="AD24" s="128"/>
      <c r="AE24" s="128"/>
      <c r="AF24" s="128"/>
      <c r="AG24" s="128"/>
      <c r="AH24" s="128"/>
      <c r="AI24" s="128"/>
      <c r="AJ24" s="128"/>
      <c r="AK24" s="128"/>
      <c r="AL24" s="128"/>
      <c r="AM24" s="221"/>
    </row>
    <row r="25" spans="2:39">
      <c r="B25" s="229"/>
      <c r="C25" s="230"/>
      <c r="D25" s="230"/>
      <c r="E25" s="230"/>
      <c r="F25" s="230"/>
      <c r="G25" s="230"/>
      <c r="H25" s="230"/>
      <c r="I25" s="231"/>
      <c r="J25" s="229"/>
      <c r="K25" s="230"/>
      <c r="L25" s="230"/>
      <c r="M25" s="230"/>
      <c r="N25" s="230"/>
      <c r="O25" s="231"/>
      <c r="P25" s="229"/>
      <c r="Q25" s="230"/>
      <c r="R25" s="230"/>
      <c r="S25" s="230"/>
      <c r="T25" s="230"/>
      <c r="U25" s="231"/>
      <c r="V25" s="229"/>
      <c r="W25" s="230"/>
      <c r="X25" s="230"/>
      <c r="Y25" s="230"/>
      <c r="Z25" s="230"/>
      <c r="AA25" s="231"/>
      <c r="AB25" s="126"/>
      <c r="AC25" s="127"/>
      <c r="AD25" s="128"/>
      <c r="AE25" s="128"/>
      <c r="AF25" s="128"/>
      <c r="AG25" s="128"/>
      <c r="AH25" s="128"/>
      <c r="AI25" s="128"/>
      <c r="AJ25" s="128"/>
      <c r="AK25" s="128"/>
      <c r="AL25" s="128"/>
      <c r="AM25" s="221"/>
    </row>
    <row r="26" spans="2:39">
      <c r="B26" s="229"/>
      <c r="C26" s="230"/>
      <c r="D26" s="230"/>
      <c r="E26" s="230"/>
      <c r="F26" s="230"/>
      <c r="G26" s="230"/>
      <c r="H26" s="230"/>
      <c r="I26" s="231"/>
      <c r="J26" s="229"/>
      <c r="K26" s="230"/>
      <c r="L26" s="230"/>
      <c r="M26" s="230"/>
      <c r="N26" s="230"/>
      <c r="O26" s="231"/>
      <c r="P26" s="229"/>
      <c r="Q26" s="230"/>
      <c r="R26" s="230"/>
      <c r="S26" s="230"/>
      <c r="T26" s="230"/>
      <c r="U26" s="231"/>
      <c r="V26" s="229"/>
      <c r="W26" s="230"/>
      <c r="X26" s="230"/>
      <c r="Y26" s="230"/>
      <c r="Z26" s="230"/>
      <c r="AA26" s="231"/>
      <c r="AB26" s="126"/>
      <c r="AC26" s="127"/>
      <c r="AD26" s="128"/>
      <c r="AE26" s="128"/>
      <c r="AF26" s="128"/>
      <c r="AG26" s="128"/>
      <c r="AH26" s="128"/>
      <c r="AI26" s="128"/>
      <c r="AJ26" s="128"/>
      <c r="AK26" s="128"/>
      <c r="AL26" s="128"/>
      <c r="AM26" s="221"/>
    </row>
    <row r="27" spans="2:39">
      <c r="B27" s="229"/>
      <c r="C27" s="230"/>
      <c r="D27" s="230"/>
      <c r="E27" s="230"/>
      <c r="F27" s="230"/>
      <c r="G27" s="230"/>
      <c r="H27" s="230"/>
      <c r="I27" s="231"/>
      <c r="J27" s="229"/>
      <c r="K27" s="230"/>
      <c r="L27" s="230"/>
      <c r="M27" s="230"/>
      <c r="N27" s="230"/>
      <c r="O27" s="231"/>
      <c r="P27" s="229"/>
      <c r="Q27" s="230"/>
      <c r="R27" s="230"/>
      <c r="S27" s="230"/>
      <c r="T27" s="230"/>
      <c r="U27" s="231"/>
      <c r="V27" s="229"/>
      <c r="W27" s="230"/>
      <c r="X27" s="230"/>
      <c r="Y27" s="230"/>
      <c r="Z27" s="230"/>
      <c r="AA27" s="231"/>
      <c r="AB27" s="126"/>
      <c r="AC27" s="127"/>
      <c r="AD27" s="128"/>
      <c r="AE27" s="128"/>
      <c r="AF27" s="128"/>
      <c r="AG27" s="128"/>
      <c r="AH27" s="128"/>
      <c r="AI27" s="128"/>
      <c r="AJ27" s="128"/>
      <c r="AK27" s="128"/>
      <c r="AL27" s="128"/>
      <c r="AM27" s="221"/>
    </row>
    <row r="28" spans="2:39">
      <c r="B28" s="232"/>
      <c r="C28" s="233"/>
      <c r="D28" s="233"/>
      <c r="E28" s="233"/>
      <c r="F28" s="233"/>
      <c r="G28" s="233"/>
      <c r="H28" s="233"/>
      <c r="I28" s="234"/>
      <c r="J28" s="232"/>
      <c r="K28" s="233"/>
      <c r="L28" s="233"/>
      <c r="M28" s="233"/>
      <c r="N28" s="233"/>
      <c r="O28" s="234"/>
      <c r="P28" s="232"/>
      <c r="Q28" s="233"/>
      <c r="R28" s="233"/>
      <c r="S28" s="233"/>
      <c r="T28" s="233"/>
      <c r="U28" s="234"/>
      <c r="V28" s="232"/>
      <c r="W28" s="233"/>
      <c r="X28" s="233"/>
      <c r="Y28" s="233"/>
      <c r="Z28" s="233"/>
      <c r="AA28" s="234"/>
      <c r="AB28" s="132"/>
      <c r="AC28" s="133"/>
      <c r="AD28" s="134"/>
      <c r="AE28" s="134"/>
      <c r="AF28" s="134"/>
      <c r="AG28" s="134"/>
      <c r="AH28" s="134"/>
      <c r="AI28" s="134"/>
      <c r="AJ28" s="134"/>
      <c r="AK28" s="134"/>
      <c r="AL28" s="134"/>
      <c r="AM28" s="135"/>
    </row>
    <row r="29" spans="2:39">
      <c r="B29" s="226"/>
      <c r="C29" s="227"/>
      <c r="D29" s="227"/>
      <c r="E29" s="227"/>
      <c r="F29" s="227"/>
      <c r="G29" s="227"/>
      <c r="H29" s="227"/>
      <c r="I29" s="228"/>
      <c r="J29" s="235"/>
      <c r="K29" s="235"/>
      <c r="L29" s="235"/>
      <c r="M29" s="235"/>
      <c r="N29" s="235"/>
      <c r="O29" s="235"/>
      <c r="P29" s="235"/>
      <c r="Q29" s="235"/>
      <c r="R29" s="235"/>
      <c r="S29" s="235"/>
      <c r="T29" s="235"/>
      <c r="U29" s="235"/>
      <c r="V29" s="235"/>
      <c r="W29" s="235"/>
      <c r="X29" s="235"/>
      <c r="Y29" s="235"/>
      <c r="Z29" s="235"/>
      <c r="AA29" s="235"/>
      <c r="AB29" s="123"/>
      <c r="AC29" s="124"/>
      <c r="AD29" s="125"/>
      <c r="AE29" s="125"/>
      <c r="AF29" s="125"/>
      <c r="AG29" s="125"/>
      <c r="AH29" s="125"/>
      <c r="AI29" s="125"/>
      <c r="AJ29" s="125"/>
      <c r="AK29" s="125"/>
      <c r="AL29" s="125"/>
      <c r="AM29" s="222" t="s">
        <v>173</v>
      </c>
    </row>
    <row r="30" spans="2:39">
      <c r="B30" s="229"/>
      <c r="C30" s="230"/>
      <c r="D30" s="230"/>
      <c r="E30" s="230"/>
      <c r="F30" s="230"/>
      <c r="G30" s="230"/>
      <c r="H30" s="230"/>
      <c r="I30" s="231"/>
      <c r="J30" s="236"/>
      <c r="K30" s="236"/>
      <c r="L30" s="236"/>
      <c r="M30" s="236"/>
      <c r="N30" s="236"/>
      <c r="O30" s="236"/>
      <c r="P30" s="236"/>
      <c r="Q30" s="236"/>
      <c r="R30" s="236"/>
      <c r="S30" s="236"/>
      <c r="T30" s="236"/>
      <c r="U30" s="236"/>
      <c r="V30" s="236"/>
      <c r="W30" s="236"/>
      <c r="X30" s="236"/>
      <c r="Y30" s="236"/>
      <c r="Z30" s="236"/>
      <c r="AA30" s="236"/>
      <c r="AB30" s="126"/>
      <c r="AC30" s="127"/>
      <c r="AD30" s="128"/>
      <c r="AE30" s="128"/>
      <c r="AF30" s="128"/>
      <c r="AG30" s="128"/>
      <c r="AH30" s="128"/>
      <c r="AI30" s="128"/>
      <c r="AJ30" s="128"/>
      <c r="AK30" s="128"/>
      <c r="AL30" s="128"/>
      <c r="AM30" s="223"/>
    </row>
    <row r="31" spans="2:39">
      <c r="B31" s="229"/>
      <c r="C31" s="230"/>
      <c r="D31" s="230"/>
      <c r="E31" s="230"/>
      <c r="F31" s="230"/>
      <c r="G31" s="230"/>
      <c r="H31" s="230"/>
      <c r="I31" s="231"/>
      <c r="J31" s="236"/>
      <c r="K31" s="236"/>
      <c r="L31" s="236"/>
      <c r="M31" s="236"/>
      <c r="N31" s="236"/>
      <c r="O31" s="236"/>
      <c r="P31" s="236"/>
      <c r="Q31" s="236"/>
      <c r="R31" s="236"/>
      <c r="S31" s="236"/>
      <c r="T31" s="236"/>
      <c r="U31" s="236"/>
      <c r="V31" s="236"/>
      <c r="W31" s="236"/>
      <c r="X31" s="236"/>
      <c r="Y31" s="236"/>
      <c r="Z31" s="236"/>
      <c r="AA31" s="236"/>
      <c r="AB31" s="126"/>
      <c r="AC31" s="127"/>
      <c r="AD31" s="128"/>
      <c r="AE31" s="128"/>
      <c r="AF31" s="128"/>
      <c r="AG31" s="128"/>
      <c r="AH31" s="128"/>
      <c r="AI31" s="128"/>
      <c r="AJ31" s="128"/>
      <c r="AK31" s="128"/>
      <c r="AL31" s="128"/>
      <c r="AM31" s="223"/>
    </row>
    <row r="32" spans="2:39">
      <c r="B32" s="229"/>
      <c r="C32" s="230"/>
      <c r="D32" s="230"/>
      <c r="E32" s="230"/>
      <c r="F32" s="230"/>
      <c r="G32" s="230"/>
      <c r="H32" s="230"/>
      <c r="I32" s="231"/>
      <c r="J32" s="236"/>
      <c r="K32" s="236"/>
      <c r="L32" s="236"/>
      <c r="M32" s="236"/>
      <c r="N32" s="236"/>
      <c r="O32" s="236"/>
      <c r="P32" s="236"/>
      <c r="Q32" s="236"/>
      <c r="R32" s="236"/>
      <c r="S32" s="236"/>
      <c r="T32" s="236"/>
      <c r="U32" s="236"/>
      <c r="V32" s="236"/>
      <c r="W32" s="236"/>
      <c r="X32" s="236"/>
      <c r="Y32" s="236"/>
      <c r="Z32" s="236"/>
      <c r="AA32" s="236"/>
      <c r="AB32" s="126"/>
      <c r="AC32" s="127"/>
      <c r="AD32" s="128"/>
      <c r="AE32" s="128"/>
      <c r="AF32" s="128"/>
      <c r="AG32" s="128"/>
      <c r="AH32" s="128"/>
      <c r="AI32" s="128"/>
      <c r="AJ32" s="128"/>
      <c r="AK32" s="128"/>
      <c r="AL32" s="128"/>
      <c r="AM32" s="223"/>
    </row>
    <row r="33" spans="2:39">
      <c r="B33" s="229"/>
      <c r="C33" s="230"/>
      <c r="D33" s="230"/>
      <c r="E33" s="230"/>
      <c r="F33" s="230"/>
      <c r="G33" s="230"/>
      <c r="H33" s="230"/>
      <c r="I33" s="231"/>
      <c r="J33" s="236"/>
      <c r="K33" s="236"/>
      <c r="L33" s="236"/>
      <c r="M33" s="236"/>
      <c r="N33" s="236"/>
      <c r="O33" s="236"/>
      <c r="P33" s="236"/>
      <c r="Q33" s="236"/>
      <c r="R33" s="236"/>
      <c r="S33" s="236"/>
      <c r="T33" s="236"/>
      <c r="U33" s="236"/>
      <c r="V33" s="236"/>
      <c r="W33" s="236"/>
      <c r="X33" s="236"/>
      <c r="Y33" s="236"/>
      <c r="Z33" s="236"/>
      <c r="AA33" s="236"/>
      <c r="AB33" s="126"/>
      <c r="AC33" s="127"/>
      <c r="AD33" s="128"/>
      <c r="AE33" s="128"/>
      <c r="AF33" s="128"/>
      <c r="AG33" s="128"/>
      <c r="AH33" s="128"/>
      <c r="AI33" s="128"/>
      <c r="AJ33" s="128"/>
      <c r="AK33" s="128"/>
      <c r="AL33" s="128"/>
      <c r="AM33" s="223"/>
    </row>
    <row r="34" spans="2:39">
      <c r="B34" s="229"/>
      <c r="C34" s="230"/>
      <c r="D34" s="230"/>
      <c r="E34" s="230"/>
      <c r="F34" s="230"/>
      <c r="G34" s="230"/>
      <c r="H34" s="230"/>
      <c r="I34" s="231"/>
      <c r="J34" s="236"/>
      <c r="K34" s="236"/>
      <c r="L34" s="236"/>
      <c r="M34" s="236"/>
      <c r="N34" s="236"/>
      <c r="O34" s="236"/>
      <c r="P34" s="236"/>
      <c r="Q34" s="236"/>
      <c r="R34" s="236"/>
      <c r="S34" s="236"/>
      <c r="T34" s="236"/>
      <c r="U34" s="236"/>
      <c r="V34" s="236"/>
      <c r="W34" s="236"/>
      <c r="X34" s="236"/>
      <c r="Y34" s="236"/>
      <c r="Z34" s="236"/>
      <c r="AA34" s="236"/>
      <c r="AB34" s="126" t="s">
        <v>158</v>
      </c>
      <c r="AC34" s="127"/>
      <c r="AD34" s="128"/>
      <c r="AE34" s="128"/>
      <c r="AF34" s="128"/>
      <c r="AG34" s="128"/>
      <c r="AH34" s="128"/>
      <c r="AI34" s="128"/>
      <c r="AJ34" s="128"/>
      <c r="AK34" s="128"/>
      <c r="AL34" s="128"/>
      <c r="AM34" s="223"/>
    </row>
    <row r="35" spans="2:39">
      <c r="B35" s="229"/>
      <c r="C35" s="230"/>
      <c r="D35" s="230"/>
      <c r="E35" s="230"/>
      <c r="F35" s="230"/>
      <c r="G35" s="230"/>
      <c r="H35" s="230"/>
      <c r="I35" s="231"/>
      <c r="J35" s="236"/>
      <c r="K35" s="236"/>
      <c r="L35" s="236"/>
      <c r="M35" s="236"/>
      <c r="N35" s="236"/>
      <c r="O35" s="236"/>
      <c r="P35" s="236"/>
      <c r="Q35" s="236"/>
      <c r="R35" s="236"/>
      <c r="S35" s="236"/>
      <c r="T35" s="236"/>
      <c r="U35" s="236"/>
      <c r="V35" s="236"/>
      <c r="W35" s="236"/>
      <c r="X35" s="236"/>
      <c r="Y35" s="236"/>
      <c r="Z35" s="236"/>
      <c r="AA35" s="236"/>
      <c r="AB35" s="130" t="s">
        <v>156</v>
      </c>
      <c r="AC35" s="127"/>
      <c r="AD35" s="128"/>
      <c r="AE35" s="128"/>
      <c r="AF35" s="128"/>
      <c r="AG35" s="128"/>
      <c r="AH35" s="128"/>
      <c r="AI35" s="128"/>
      <c r="AJ35" s="128"/>
      <c r="AK35" s="128"/>
      <c r="AL35" s="128"/>
      <c r="AM35" s="223"/>
    </row>
    <row r="36" spans="2:39">
      <c r="B36" s="229"/>
      <c r="C36" s="230"/>
      <c r="D36" s="230"/>
      <c r="E36" s="230"/>
      <c r="F36" s="230"/>
      <c r="G36" s="230"/>
      <c r="H36" s="230"/>
      <c r="I36" s="231"/>
      <c r="J36" s="236"/>
      <c r="K36" s="236"/>
      <c r="L36" s="236"/>
      <c r="M36" s="236"/>
      <c r="N36" s="236"/>
      <c r="O36" s="236"/>
      <c r="P36" s="236"/>
      <c r="Q36" s="236"/>
      <c r="R36" s="236"/>
      <c r="S36" s="236"/>
      <c r="T36" s="236"/>
      <c r="U36" s="236"/>
      <c r="V36" s="236"/>
      <c r="W36" s="236"/>
      <c r="X36" s="236"/>
      <c r="Y36" s="236"/>
      <c r="Z36" s="236"/>
      <c r="AA36" s="236"/>
      <c r="AB36" s="131"/>
      <c r="AC36" s="127"/>
      <c r="AD36" s="128"/>
      <c r="AE36" s="128"/>
      <c r="AF36" s="128"/>
      <c r="AG36" s="128"/>
      <c r="AH36" s="128"/>
      <c r="AI36" s="128"/>
      <c r="AJ36" s="128"/>
      <c r="AK36" s="128"/>
      <c r="AL36" s="128"/>
      <c r="AM36" s="129"/>
    </row>
    <row r="37" spans="2:39">
      <c r="B37" s="229"/>
      <c r="C37" s="230"/>
      <c r="D37" s="230"/>
      <c r="E37" s="230"/>
      <c r="F37" s="230"/>
      <c r="G37" s="230"/>
      <c r="H37" s="230"/>
      <c r="I37" s="231"/>
      <c r="J37" s="236"/>
      <c r="K37" s="236"/>
      <c r="L37" s="236"/>
      <c r="M37" s="236"/>
      <c r="N37" s="236"/>
      <c r="O37" s="236"/>
      <c r="P37" s="236"/>
      <c r="Q37" s="236"/>
      <c r="R37" s="236"/>
      <c r="S37" s="236"/>
      <c r="T37" s="236"/>
      <c r="U37" s="236"/>
      <c r="V37" s="236"/>
      <c r="W37" s="236"/>
      <c r="X37" s="236"/>
      <c r="Y37" s="236"/>
      <c r="Z37" s="236"/>
      <c r="AA37" s="236"/>
      <c r="AB37" s="131" t="s">
        <v>154</v>
      </c>
      <c r="AC37" s="127"/>
      <c r="AD37" s="128"/>
      <c r="AE37" s="128"/>
      <c r="AF37" s="128"/>
      <c r="AG37" s="128"/>
      <c r="AH37" s="128"/>
      <c r="AI37" s="128"/>
      <c r="AJ37" s="128"/>
      <c r="AK37" s="128"/>
      <c r="AL37" s="128"/>
      <c r="AM37" s="221" t="s">
        <v>174</v>
      </c>
    </row>
    <row r="38" spans="2:39">
      <c r="B38" s="229"/>
      <c r="C38" s="230"/>
      <c r="D38" s="230"/>
      <c r="E38" s="230"/>
      <c r="F38" s="230"/>
      <c r="G38" s="230"/>
      <c r="H38" s="230"/>
      <c r="I38" s="231"/>
      <c r="J38" s="236"/>
      <c r="K38" s="236"/>
      <c r="L38" s="236"/>
      <c r="M38" s="236"/>
      <c r="N38" s="236"/>
      <c r="O38" s="236"/>
      <c r="P38" s="236"/>
      <c r="Q38" s="236"/>
      <c r="R38" s="236"/>
      <c r="S38" s="236"/>
      <c r="T38" s="236"/>
      <c r="U38" s="236"/>
      <c r="V38" s="236"/>
      <c r="W38" s="236"/>
      <c r="X38" s="236"/>
      <c r="Y38" s="236"/>
      <c r="Z38" s="236"/>
      <c r="AA38" s="236"/>
      <c r="AB38" s="126" t="s">
        <v>157</v>
      </c>
      <c r="AC38" s="127"/>
      <c r="AD38" s="128"/>
      <c r="AE38" s="128"/>
      <c r="AF38" s="128"/>
      <c r="AG38" s="128"/>
      <c r="AH38" s="128"/>
      <c r="AI38" s="128"/>
      <c r="AJ38" s="128"/>
      <c r="AK38" s="128"/>
      <c r="AL38" s="128"/>
      <c r="AM38" s="221"/>
    </row>
    <row r="39" spans="2:39">
      <c r="B39" s="229"/>
      <c r="C39" s="230"/>
      <c r="D39" s="230"/>
      <c r="E39" s="230"/>
      <c r="F39" s="230"/>
      <c r="G39" s="230"/>
      <c r="H39" s="230"/>
      <c r="I39" s="231"/>
      <c r="J39" s="236"/>
      <c r="K39" s="236"/>
      <c r="L39" s="236"/>
      <c r="M39" s="236"/>
      <c r="N39" s="236"/>
      <c r="O39" s="236"/>
      <c r="P39" s="236"/>
      <c r="Q39" s="236"/>
      <c r="R39" s="236"/>
      <c r="S39" s="236"/>
      <c r="T39" s="236"/>
      <c r="U39" s="236"/>
      <c r="V39" s="236"/>
      <c r="W39" s="236"/>
      <c r="X39" s="236"/>
      <c r="Y39" s="236"/>
      <c r="Z39" s="236"/>
      <c r="AA39" s="236"/>
      <c r="AB39" s="126"/>
      <c r="AC39" s="127"/>
      <c r="AD39" s="128"/>
      <c r="AE39" s="128"/>
      <c r="AF39" s="128"/>
      <c r="AG39" s="128"/>
      <c r="AH39" s="128"/>
      <c r="AI39" s="128"/>
      <c r="AJ39" s="128"/>
      <c r="AK39" s="128"/>
      <c r="AL39" s="128"/>
      <c r="AM39" s="221"/>
    </row>
    <row r="40" spans="2:39">
      <c r="B40" s="229"/>
      <c r="C40" s="230"/>
      <c r="D40" s="230"/>
      <c r="E40" s="230"/>
      <c r="F40" s="230"/>
      <c r="G40" s="230"/>
      <c r="H40" s="230"/>
      <c r="I40" s="231"/>
      <c r="J40" s="236"/>
      <c r="K40" s="236"/>
      <c r="L40" s="236"/>
      <c r="M40" s="236"/>
      <c r="N40" s="236"/>
      <c r="O40" s="236"/>
      <c r="P40" s="236"/>
      <c r="Q40" s="236"/>
      <c r="R40" s="236"/>
      <c r="S40" s="236"/>
      <c r="T40" s="236"/>
      <c r="U40" s="236"/>
      <c r="V40" s="236"/>
      <c r="W40" s="236"/>
      <c r="X40" s="236"/>
      <c r="Y40" s="236"/>
      <c r="Z40" s="236"/>
      <c r="AA40" s="236"/>
      <c r="AB40" s="126"/>
      <c r="AC40" s="127"/>
      <c r="AD40" s="128"/>
      <c r="AE40" s="128"/>
      <c r="AF40" s="128"/>
      <c r="AG40" s="128"/>
      <c r="AH40" s="128"/>
      <c r="AI40" s="128"/>
      <c r="AJ40" s="128"/>
      <c r="AK40" s="128"/>
      <c r="AL40" s="128"/>
      <c r="AM40" s="221"/>
    </row>
    <row r="41" spans="2:39">
      <c r="B41" s="229"/>
      <c r="C41" s="230"/>
      <c r="D41" s="230"/>
      <c r="E41" s="230"/>
      <c r="F41" s="230"/>
      <c r="G41" s="230"/>
      <c r="H41" s="230"/>
      <c r="I41" s="231"/>
      <c r="J41" s="236"/>
      <c r="K41" s="236"/>
      <c r="L41" s="236"/>
      <c r="M41" s="236"/>
      <c r="N41" s="236"/>
      <c r="O41" s="236"/>
      <c r="P41" s="236"/>
      <c r="Q41" s="236"/>
      <c r="R41" s="236"/>
      <c r="S41" s="236"/>
      <c r="T41" s="236"/>
      <c r="U41" s="236"/>
      <c r="V41" s="236"/>
      <c r="W41" s="236"/>
      <c r="X41" s="236"/>
      <c r="Y41" s="236"/>
      <c r="Z41" s="236"/>
      <c r="AA41" s="236"/>
      <c r="AB41" s="126"/>
      <c r="AC41" s="127"/>
      <c r="AD41" s="128"/>
      <c r="AE41" s="128"/>
      <c r="AF41" s="128"/>
      <c r="AG41" s="128"/>
      <c r="AH41" s="128"/>
      <c r="AI41" s="128"/>
      <c r="AJ41" s="128"/>
      <c r="AK41" s="128"/>
      <c r="AL41" s="128"/>
      <c r="AM41" s="221"/>
    </row>
    <row r="42" spans="2:39">
      <c r="B42" s="229"/>
      <c r="C42" s="230"/>
      <c r="D42" s="230"/>
      <c r="E42" s="230"/>
      <c r="F42" s="230"/>
      <c r="G42" s="230"/>
      <c r="H42" s="230"/>
      <c r="I42" s="231"/>
      <c r="J42" s="236"/>
      <c r="K42" s="236"/>
      <c r="L42" s="236"/>
      <c r="M42" s="236"/>
      <c r="N42" s="236"/>
      <c r="O42" s="236"/>
      <c r="P42" s="236"/>
      <c r="Q42" s="236"/>
      <c r="R42" s="236"/>
      <c r="S42" s="236"/>
      <c r="T42" s="236"/>
      <c r="U42" s="236"/>
      <c r="V42" s="236"/>
      <c r="W42" s="236"/>
      <c r="X42" s="236"/>
      <c r="Y42" s="236"/>
      <c r="Z42" s="236"/>
      <c r="AA42" s="236"/>
      <c r="AB42" s="126"/>
      <c r="AC42" s="127"/>
      <c r="AD42" s="128"/>
      <c r="AE42" s="128"/>
      <c r="AF42" s="128"/>
      <c r="AG42" s="128"/>
      <c r="AH42" s="128"/>
      <c r="AI42" s="128"/>
      <c r="AJ42" s="128"/>
      <c r="AK42" s="128"/>
      <c r="AL42" s="128"/>
      <c r="AM42" s="221"/>
    </row>
    <row r="43" spans="2:39">
      <c r="B43" s="232"/>
      <c r="C43" s="233"/>
      <c r="D43" s="233"/>
      <c r="E43" s="233"/>
      <c r="F43" s="233"/>
      <c r="G43" s="233"/>
      <c r="H43" s="233"/>
      <c r="I43" s="234"/>
      <c r="J43" s="237"/>
      <c r="K43" s="237"/>
      <c r="L43" s="237"/>
      <c r="M43" s="237"/>
      <c r="N43" s="237"/>
      <c r="O43" s="237"/>
      <c r="P43" s="237"/>
      <c r="Q43" s="237"/>
      <c r="R43" s="237"/>
      <c r="S43" s="237"/>
      <c r="T43" s="237"/>
      <c r="U43" s="237"/>
      <c r="V43" s="237"/>
      <c r="W43" s="237"/>
      <c r="X43" s="237"/>
      <c r="Y43" s="237"/>
      <c r="Z43" s="237"/>
      <c r="AA43" s="237"/>
      <c r="AB43" s="132"/>
      <c r="AC43" s="133"/>
      <c r="AD43" s="134"/>
      <c r="AE43" s="134"/>
      <c r="AF43" s="134"/>
      <c r="AG43" s="134"/>
      <c r="AH43" s="134"/>
      <c r="AI43" s="134"/>
      <c r="AJ43" s="134"/>
      <c r="AK43" s="134"/>
      <c r="AL43" s="134"/>
      <c r="AM43" s="135"/>
    </row>
    <row r="44" spans="2:39">
      <c r="B44" s="226"/>
      <c r="C44" s="227"/>
      <c r="D44" s="227"/>
      <c r="E44" s="227"/>
      <c r="F44" s="227"/>
      <c r="G44" s="227"/>
      <c r="H44" s="227"/>
      <c r="I44" s="228"/>
      <c r="J44" s="235"/>
      <c r="K44" s="235"/>
      <c r="L44" s="235"/>
      <c r="M44" s="235"/>
      <c r="N44" s="235"/>
      <c r="O44" s="235"/>
      <c r="P44" s="235"/>
      <c r="Q44" s="235"/>
      <c r="R44" s="235"/>
      <c r="S44" s="235"/>
      <c r="T44" s="235"/>
      <c r="U44" s="235"/>
      <c r="V44" s="235"/>
      <c r="W44" s="235"/>
      <c r="X44" s="235"/>
      <c r="Y44" s="235"/>
      <c r="Z44" s="235"/>
      <c r="AA44" s="235"/>
      <c r="AB44" s="123"/>
      <c r="AC44" s="124"/>
      <c r="AD44" s="125"/>
      <c r="AE44" s="125"/>
      <c r="AF44" s="125"/>
      <c r="AG44" s="125"/>
      <c r="AH44" s="125"/>
      <c r="AI44" s="125"/>
      <c r="AJ44" s="125"/>
      <c r="AK44" s="125"/>
      <c r="AL44" s="125"/>
      <c r="AM44" s="222" t="s">
        <v>173</v>
      </c>
    </row>
    <row r="45" spans="2:39">
      <c r="B45" s="229"/>
      <c r="C45" s="230"/>
      <c r="D45" s="230"/>
      <c r="E45" s="230"/>
      <c r="F45" s="230"/>
      <c r="G45" s="230"/>
      <c r="H45" s="230"/>
      <c r="I45" s="231"/>
      <c r="J45" s="236"/>
      <c r="K45" s="236"/>
      <c r="L45" s="236"/>
      <c r="M45" s="236"/>
      <c r="N45" s="236"/>
      <c r="O45" s="236"/>
      <c r="P45" s="236"/>
      <c r="Q45" s="236"/>
      <c r="R45" s="236"/>
      <c r="S45" s="236"/>
      <c r="T45" s="236"/>
      <c r="U45" s="236"/>
      <c r="V45" s="236"/>
      <c r="W45" s="236"/>
      <c r="X45" s="236"/>
      <c r="Y45" s="236"/>
      <c r="Z45" s="236"/>
      <c r="AA45" s="236"/>
      <c r="AB45" s="126"/>
      <c r="AC45" s="127"/>
      <c r="AD45" s="128"/>
      <c r="AE45" s="128"/>
      <c r="AF45" s="128"/>
      <c r="AG45" s="128"/>
      <c r="AH45" s="128"/>
      <c r="AI45" s="128"/>
      <c r="AJ45" s="128"/>
      <c r="AK45" s="128"/>
      <c r="AL45" s="128"/>
      <c r="AM45" s="223"/>
    </row>
    <row r="46" spans="2:39">
      <c r="B46" s="229"/>
      <c r="C46" s="230"/>
      <c r="D46" s="230"/>
      <c r="E46" s="230"/>
      <c r="F46" s="230"/>
      <c r="G46" s="230"/>
      <c r="H46" s="230"/>
      <c r="I46" s="231"/>
      <c r="J46" s="236"/>
      <c r="K46" s="236"/>
      <c r="L46" s="236"/>
      <c r="M46" s="236"/>
      <c r="N46" s="236"/>
      <c r="O46" s="236"/>
      <c r="P46" s="236"/>
      <c r="Q46" s="236"/>
      <c r="R46" s="236"/>
      <c r="S46" s="236"/>
      <c r="T46" s="236"/>
      <c r="U46" s="236"/>
      <c r="V46" s="236"/>
      <c r="W46" s="236"/>
      <c r="X46" s="236"/>
      <c r="Y46" s="236"/>
      <c r="Z46" s="236"/>
      <c r="AA46" s="236"/>
      <c r="AB46" s="126"/>
      <c r="AC46" s="127"/>
      <c r="AD46" s="128"/>
      <c r="AE46" s="128"/>
      <c r="AF46" s="128"/>
      <c r="AG46" s="128"/>
      <c r="AH46" s="128"/>
      <c r="AI46" s="128"/>
      <c r="AJ46" s="128"/>
      <c r="AK46" s="128"/>
      <c r="AL46" s="128"/>
      <c r="AM46" s="223"/>
    </row>
    <row r="47" spans="2:39">
      <c r="B47" s="229"/>
      <c r="C47" s="230"/>
      <c r="D47" s="230"/>
      <c r="E47" s="230"/>
      <c r="F47" s="230"/>
      <c r="G47" s="230"/>
      <c r="H47" s="230"/>
      <c r="I47" s="231"/>
      <c r="J47" s="236"/>
      <c r="K47" s="236"/>
      <c r="L47" s="236"/>
      <c r="M47" s="236"/>
      <c r="N47" s="236"/>
      <c r="O47" s="236"/>
      <c r="P47" s="236"/>
      <c r="Q47" s="236"/>
      <c r="R47" s="236"/>
      <c r="S47" s="236"/>
      <c r="T47" s="236"/>
      <c r="U47" s="236"/>
      <c r="V47" s="236"/>
      <c r="W47" s="236"/>
      <c r="X47" s="236"/>
      <c r="Y47" s="236"/>
      <c r="Z47" s="236"/>
      <c r="AA47" s="236"/>
      <c r="AB47" s="126"/>
      <c r="AC47" s="127"/>
      <c r="AD47" s="128"/>
      <c r="AE47" s="128"/>
      <c r="AF47" s="128"/>
      <c r="AG47" s="128"/>
      <c r="AH47" s="128"/>
      <c r="AI47" s="128"/>
      <c r="AJ47" s="128"/>
      <c r="AK47" s="128"/>
      <c r="AL47" s="128"/>
      <c r="AM47" s="223"/>
    </row>
    <row r="48" spans="2:39">
      <c r="B48" s="229"/>
      <c r="C48" s="230"/>
      <c r="D48" s="230"/>
      <c r="E48" s="230"/>
      <c r="F48" s="230"/>
      <c r="G48" s="230"/>
      <c r="H48" s="230"/>
      <c r="I48" s="231"/>
      <c r="J48" s="236"/>
      <c r="K48" s="236"/>
      <c r="L48" s="236"/>
      <c r="M48" s="236"/>
      <c r="N48" s="236"/>
      <c r="O48" s="236"/>
      <c r="P48" s="236"/>
      <c r="Q48" s="236"/>
      <c r="R48" s="236"/>
      <c r="S48" s="236"/>
      <c r="T48" s="236"/>
      <c r="U48" s="236"/>
      <c r="V48" s="236"/>
      <c r="W48" s="236"/>
      <c r="X48" s="236"/>
      <c r="Y48" s="236"/>
      <c r="Z48" s="236"/>
      <c r="AA48" s="236"/>
      <c r="AB48" s="126"/>
      <c r="AC48" s="127"/>
      <c r="AD48" s="128"/>
      <c r="AE48" s="128"/>
      <c r="AF48" s="128"/>
      <c r="AG48" s="128"/>
      <c r="AH48" s="128"/>
      <c r="AI48" s="128"/>
      <c r="AJ48" s="128"/>
      <c r="AK48" s="128"/>
      <c r="AL48" s="128"/>
      <c r="AM48" s="223"/>
    </row>
    <row r="49" spans="2:39">
      <c r="B49" s="229"/>
      <c r="C49" s="230"/>
      <c r="D49" s="230"/>
      <c r="E49" s="230"/>
      <c r="F49" s="230"/>
      <c r="G49" s="230"/>
      <c r="H49" s="230"/>
      <c r="I49" s="231"/>
      <c r="J49" s="236"/>
      <c r="K49" s="236"/>
      <c r="L49" s="236"/>
      <c r="M49" s="236"/>
      <c r="N49" s="236"/>
      <c r="O49" s="236"/>
      <c r="P49" s="236"/>
      <c r="Q49" s="236"/>
      <c r="R49" s="236"/>
      <c r="S49" s="236"/>
      <c r="T49" s="236"/>
      <c r="U49" s="236"/>
      <c r="V49" s="236"/>
      <c r="W49" s="236"/>
      <c r="X49" s="236"/>
      <c r="Y49" s="236"/>
      <c r="Z49" s="236"/>
      <c r="AA49" s="236"/>
      <c r="AB49" s="126" t="s">
        <v>158</v>
      </c>
      <c r="AC49" s="127"/>
      <c r="AD49" s="128"/>
      <c r="AE49" s="128"/>
      <c r="AF49" s="128"/>
      <c r="AG49" s="128"/>
      <c r="AH49" s="128"/>
      <c r="AI49" s="128"/>
      <c r="AJ49" s="128"/>
      <c r="AK49" s="128"/>
      <c r="AL49" s="128"/>
      <c r="AM49" s="223"/>
    </row>
    <row r="50" spans="2:39">
      <c r="B50" s="229"/>
      <c r="C50" s="230"/>
      <c r="D50" s="230"/>
      <c r="E50" s="230"/>
      <c r="F50" s="230"/>
      <c r="G50" s="230"/>
      <c r="H50" s="230"/>
      <c r="I50" s="231"/>
      <c r="J50" s="236"/>
      <c r="K50" s="236"/>
      <c r="L50" s="236"/>
      <c r="M50" s="236"/>
      <c r="N50" s="236"/>
      <c r="O50" s="236"/>
      <c r="P50" s="236"/>
      <c r="Q50" s="236"/>
      <c r="R50" s="236"/>
      <c r="S50" s="236"/>
      <c r="T50" s="236"/>
      <c r="U50" s="236"/>
      <c r="V50" s="236"/>
      <c r="W50" s="236"/>
      <c r="X50" s="236"/>
      <c r="Y50" s="236"/>
      <c r="Z50" s="236"/>
      <c r="AA50" s="236"/>
      <c r="AB50" s="130" t="s">
        <v>156</v>
      </c>
      <c r="AC50" s="127"/>
      <c r="AD50" s="128"/>
      <c r="AE50" s="128"/>
      <c r="AF50" s="128"/>
      <c r="AG50" s="128"/>
      <c r="AH50" s="128"/>
      <c r="AI50" s="128"/>
      <c r="AJ50" s="128"/>
      <c r="AK50" s="128"/>
      <c r="AL50" s="128"/>
      <c r="AM50" s="223"/>
    </row>
    <row r="51" spans="2:39">
      <c r="B51" s="229"/>
      <c r="C51" s="230"/>
      <c r="D51" s="230"/>
      <c r="E51" s="230"/>
      <c r="F51" s="230"/>
      <c r="G51" s="230"/>
      <c r="H51" s="230"/>
      <c r="I51" s="231"/>
      <c r="J51" s="236"/>
      <c r="K51" s="236"/>
      <c r="L51" s="236"/>
      <c r="M51" s="236"/>
      <c r="N51" s="236"/>
      <c r="O51" s="236"/>
      <c r="P51" s="236"/>
      <c r="Q51" s="236"/>
      <c r="R51" s="236"/>
      <c r="S51" s="236"/>
      <c r="T51" s="236"/>
      <c r="U51" s="236"/>
      <c r="V51" s="236"/>
      <c r="W51" s="236"/>
      <c r="X51" s="236"/>
      <c r="Y51" s="236"/>
      <c r="Z51" s="236"/>
      <c r="AA51" s="236"/>
      <c r="AB51" s="131"/>
      <c r="AC51" s="127"/>
      <c r="AD51" s="128"/>
      <c r="AE51" s="128"/>
      <c r="AF51" s="128"/>
      <c r="AG51" s="128"/>
      <c r="AH51" s="128"/>
      <c r="AI51" s="128"/>
      <c r="AJ51" s="128"/>
      <c r="AK51" s="128"/>
      <c r="AL51" s="128"/>
      <c r="AM51" s="129"/>
    </row>
    <row r="52" spans="2:39">
      <c r="B52" s="229"/>
      <c r="C52" s="230"/>
      <c r="D52" s="230"/>
      <c r="E52" s="230"/>
      <c r="F52" s="230"/>
      <c r="G52" s="230"/>
      <c r="H52" s="230"/>
      <c r="I52" s="231"/>
      <c r="J52" s="236"/>
      <c r="K52" s="236"/>
      <c r="L52" s="236"/>
      <c r="M52" s="236"/>
      <c r="N52" s="236"/>
      <c r="O52" s="236"/>
      <c r="P52" s="236"/>
      <c r="Q52" s="236"/>
      <c r="R52" s="236"/>
      <c r="S52" s="236"/>
      <c r="T52" s="236"/>
      <c r="U52" s="236"/>
      <c r="V52" s="236"/>
      <c r="W52" s="236"/>
      <c r="X52" s="236"/>
      <c r="Y52" s="236"/>
      <c r="Z52" s="236"/>
      <c r="AA52" s="236"/>
      <c r="AB52" s="131" t="s">
        <v>154</v>
      </c>
      <c r="AC52" s="127"/>
      <c r="AD52" s="128"/>
      <c r="AE52" s="128"/>
      <c r="AF52" s="128"/>
      <c r="AG52" s="128"/>
      <c r="AH52" s="128"/>
      <c r="AI52" s="128"/>
      <c r="AJ52" s="128"/>
      <c r="AK52" s="128"/>
      <c r="AL52" s="128"/>
      <c r="AM52" s="221" t="s">
        <v>174</v>
      </c>
    </row>
    <row r="53" spans="2:39">
      <c r="B53" s="229"/>
      <c r="C53" s="230"/>
      <c r="D53" s="230"/>
      <c r="E53" s="230"/>
      <c r="F53" s="230"/>
      <c r="G53" s="230"/>
      <c r="H53" s="230"/>
      <c r="I53" s="231"/>
      <c r="J53" s="236"/>
      <c r="K53" s="236"/>
      <c r="L53" s="236"/>
      <c r="M53" s="236"/>
      <c r="N53" s="236"/>
      <c r="O53" s="236"/>
      <c r="P53" s="236"/>
      <c r="Q53" s="236"/>
      <c r="R53" s="236"/>
      <c r="S53" s="236"/>
      <c r="T53" s="236"/>
      <c r="U53" s="236"/>
      <c r="V53" s="236"/>
      <c r="W53" s="236"/>
      <c r="X53" s="236"/>
      <c r="Y53" s="236"/>
      <c r="Z53" s="236"/>
      <c r="AA53" s="236"/>
      <c r="AB53" s="126" t="s">
        <v>157</v>
      </c>
      <c r="AC53" s="127"/>
      <c r="AD53" s="128"/>
      <c r="AE53" s="128"/>
      <c r="AF53" s="128"/>
      <c r="AG53" s="128"/>
      <c r="AH53" s="128"/>
      <c r="AI53" s="128"/>
      <c r="AJ53" s="128"/>
      <c r="AK53" s="128"/>
      <c r="AL53" s="128"/>
      <c r="AM53" s="221"/>
    </row>
    <row r="54" spans="2:39">
      <c r="B54" s="229"/>
      <c r="C54" s="230"/>
      <c r="D54" s="230"/>
      <c r="E54" s="230"/>
      <c r="F54" s="230"/>
      <c r="G54" s="230"/>
      <c r="H54" s="230"/>
      <c r="I54" s="231"/>
      <c r="J54" s="236"/>
      <c r="K54" s="236"/>
      <c r="L54" s="236"/>
      <c r="M54" s="236"/>
      <c r="N54" s="236"/>
      <c r="O54" s="236"/>
      <c r="P54" s="236"/>
      <c r="Q54" s="236"/>
      <c r="R54" s="236"/>
      <c r="S54" s="236"/>
      <c r="T54" s="236"/>
      <c r="U54" s="236"/>
      <c r="V54" s="236"/>
      <c r="W54" s="236"/>
      <c r="X54" s="236"/>
      <c r="Y54" s="236"/>
      <c r="Z54" s="236"/>
      <c r="AA54" s="236"/>
      <c r="AB54" s="126"/>
      <c r="AC54" s="127"/>
      <c r="AD54" s="128"/>
      <c r="AE54" s="128"/>
      <c r="AF54" s="128"/>
      <c r="AG54" s="128"/>
      <c r="AH54" s="128"/>
      <c r="AI54" s="128"/>
      <c r="AJ54" s="128"/>
      <c r="AK54" s="128"/>
      <c r="AL54" s="128"/>
      <c r="AM54" s="221"/>
    </row>
    <row r="55" spans="2:39">
      <c r="B55" s="229"/>
      <c r="C55" s="230"/>
      <c r="D55" s="230"/>
      <c r="E55" s="230"/>
      <c r="F55" s="230"/>
      <c r="G55" s="230"/>
      <c r="H55" s="230"/>
      <c r="I55" s="231"/>
      <c r="J55" s="236"/>
      <c r="K55" s="236"/>
      <c r="L55" s="236"/>
      <c r="M55" s="236"/>
      <c r="N55" s="236"/>
      <c r="O55" s="236"/>
      <c r="P55" s="236"/>
      <c r="Q55" s="236"/>
      <c r="R55" s="236"/>
      <c r="S55" s="236"/>
      <c r="T55" s="236"/>
      <c r="U55" s="236"/>
      <c r="V55" s="236"/>
      <c r="W55" s="236"/>
      <c r="X55" s="236"/>
      <c r="Y55" s="236"/>
      <c r="Z55" s="236"/>
      <c r="AA55" s="236"/>
      <c r="AB55" s="126"/>
      <c r="AC55" s="127"/>
      <c r="AD55" s="128"/>
      <c r="AE55" s="128"/>
      <c r="AF55" s="128"/>
      <c r="AG55" s="128"/>
      <c r="AH55" s="128"/>
      <c r="AI55" s="128"/>
      <c r="AJ55" s="128"/>
      <c r="AK55" s="128"/>
      <c r="AL55" s="128"/>
      <c r="AM55" s="221"/>
    </row>
    <row r="56" spans="2:39">
      <c r="B56" s="229"/>
      <c r="C56" s="230"/>
      <c r="D56" s="230"/>
      <c r="E56" s="230"/>
      <c r="F56" s="230"/>
      <c r="G56" s="230"/>
      <c r="H56" s="230"/>
      <c r="I56" s="231"/>
      <c r="J56" s="236"/>
      <c r="K56" s="236"/>
      <c r="L56" s="236"/>
      <c r="M56" s="236"/>
      <c r="N56" s="236"/>
      <c r="O56" s="236"/>
      <c r="P56" s="236"/>
      <c r="Q56" s="236"/>
      <c r="R56" s="236"/>
      <c r="S56" s="236"/>
      <c r="T56" s="236"/>
      <c r="U56" s="236"/>
      <c r="V56" s="236"/>
      <c r="W56" s="236"/>
      <c r="X56" s="236"/>
      <c r="Y56" s="236"/>
      <c r="Z56" s="236"/>
      <c r="AA56" s="236"/>
      <c r="AB56" s="126"/>
      <c r="AC56" s="127"/>
      <c r="AD56" s="128"/>
      <c r="AE56" s="128"/>
      <c r="AF56" s="128"/>
      <c r="AG56" s="128"/>
      <c r="AH56" s="128"/>
      <c r="AI56" s="128"/>
      <c r="AJ56" s="128"/>
      <c r="AK56" s="128"/>
      <c r="AL56" s="128"/>
      <c r="AM56" s="221"/>
    </row>
    <row r="57" spans="2:39">
      <c r="B57" s="229"/>
      <c r="C57" s="230"/>
      <c r="D57" s="230"/>
      <c r="E57" s="230"/>
      <c r="F57" s="230"/>
      <c r="G57" s="230"/>
      <c r="H57" s="230"/>
      <c r="I57" s="231"/>
      <c r="J57" s="236"/>
      <c r="K57" s="236"/>
      <c r="L57" s="236"/>
      <c r="M57" s="236"/>
      <c r="N57" s="236"/>
      <c r="O57" s="236"/>
      <c r="P57" s="236"/>
      <c r="Q57" s="236"/>
      <c r="R57" s="236"/>
      <c r="S57" s="236"/>
      <c r="T57" s="236"/>
      <c r="U57" s="236"/>
      <c r="V57" s="236"/>
      <c r="W57" s="236"/>
      <c r="X57" s="236"/>
      <c r="Y57" s="236"/>
      <c r="Z57" s="236"/>
      <c r="AA57" s="236"/>
      <c r="AB57" s="126"/>
      <c r="AC57" s="127"/>
      <c r="AD57" s="128"/>
      <c r="AE57" s="128"/>
      <c r="AF57" s="128"/>
      <c r="AG57" s="128"/>
      <c r="AH57" s="128"/>
      <c r="AI57" s="128"/>
      <c r="AJ57" s="128"/>
      <c r="AK57" s="128"/>
      <c r="AL57" s="128"/>
      <c r="AM57" s="221"/>
    </row>
    <row r="58" spans="2:39">
      <c r="B58" s="232"/>
      <c r="C58" s="233"/>
      <c r="D58" s="233"/>
      <c r="E58" s="233"/>
      <c r="F58" s="233"/>
      <c r="G58" s="233"/>
      <c r="H58" s="233"/>
      <c r="I58" s="234"/>
      <c r="J58" s="237"/>
      <c r="K58" s="237"/>
      <c r="L58" s="237"/>
      <c r="M58" s="237"/>
      <c r="N58" s="237"/>
      <c r="O58" s="237"/>
      <c r="P58" s="237"/>
      <c r="Q58" s="237"/>
      <c r="R58" s="237"/>
      <c r="S58" s="237"/>
      <c r="T58" s="237"/>
      <c r="U58" s="237"/>
      <c r="V58" s="237"/>
      <c r="W58" s="237"/>
      <c r="X58" s="237"/>
      <c r="Y58" s="237"/>
      <c r="Z58" s="237"/>
      <c r="AA58" s="237"/>
      <c r="AB58" s="132"/>
      <c r="AC58" s="133"/>
      <c r="AD58" s="134"/>
      <c r="AE58" s="134"/>
      <c r="AF58" s="134"/>
      <c r="AG58" s="134"/>
      <c r="AH58" s="134"/>
      <c r="AI58" s="134"/>
      <c r="AJ58" s="134"/>
      <c r="AK58" s="134"/>
      <c r="AL58" s="134"/>
      <c r="AM58" s="135"/>
    </row>
    <row r="59" spans="2:39" ht="18.75" customHeight="1">
      <c r="B59" s="256" t="s">
        <v>213</v>
      </c>
      <c r="C59" s="227"/>
      <c r="D59" s="227"/>
      <c r="E59" s="227"/>
      <c r="F59" s="227"/>
      <c r="G59" s="227"/>
      <c r="H59" s="227"/>
      <c r="I59" s="228"/>
      <c r="J59" s="235"/>
      <c r="K59" s="235"/>
      <c r="L59" s="235"/>
      <c r="M59" s="235"/>
      <c r="N59" s="235"/>
      <c r="O59" s="235"/>
      <c r="P59" s="235"/>
      <c r="Q59" s="235"/>
      <c r="R59" s="235"/>
      <c r="S59" s="235"/>
      <c r="T59" s="235"/>
      <c r="U59" s="235"/>
      <c r="V59" s="235"/>
      <c r="W59" s="235"/>
      <c r="X59" s="235"/>
      <c r="Y59" s="235"/>
      <c r="Z59" s="235"/>
      <c r="AA59" s="235"/>
      <c r="AB59" s="123"/>
      <c r="AC59" s="124"/>
      <c r="AD59" s="125"/>
      <c r="AE59" s="125"/>
      <c r="AF59" s="125"/>
      <c r="AG59" s="125"/>
      <c r="AH59" s="125"/>
      <c r="AI59" s="125"/>
      <c r="AJ59" s="125"/>
      <c r="AK59" s="125"/>
      <c r="AL59" s="125"/>
      <c r="AM59" s="222" t="s">
        <v>163</v>
      </c>
    </row>
    <row r="60" spans="2:39">
      <c r="B60" s="229"/>
      <c r="C60" s="230"/>
      <c r="D60" s="230"/>
      <c r="E60" s="230"/>
      <c r="F60" s="230"/>
      <c r="G60" s="230"/>
      <c r="H60" s="230"/>
      <c r="I60" s="231"/>
      <c r="J60" s="236"/>
      <c r="K60" s="236"/>
      <c r="L60" s="236"/>
      <c r="M60" s="236"/>
      <c r="N60" s="236"/>
      <c r="O60" s="236"/>
      <c r="P60" s="236"/>
      <c r="Q60" s="236"/>
      <c r="R60" s="236"/>
      <c r="S60" s="236"/>
      <c r="T60" s="236"/>
      <c r="U60" s="236"/>
      <c r="V60" s="236"/>
      <c r="W60" s="236"/>
      <c r="X60" s="236"/>
      <c r="Y60" s="236"/>
      <c r="Z60" s="236"/>
      <c r="AA60" s="236"/>
      <c r="AB60" s="126"/>
      <c r="AC60" s="127"/>
      <c r="AD60" s="128"/>
      <c r="AE60" s="128"/>
      <c r="AF60" s="128"/>
      <c r="AG60" s="128"/>
      <c r="AH60" s="128"/>
      <c r="AI60" s="128"/>
      <c r="AJ60" s="128"/>
      <c r="AK60" s="128"/>
      <c r="AL60" s="128"/>
      <c r="AM60" s="223"/>
    </row>
    <row r="61" spans="2:39">
      <c r="B61" s="229"/>
      <c r="C61" s="230"/>
      <c r="D61" s="230"/>
      <c r="E61" s="230"/>
      <c r="F61" s="230"/>
      <c r="G61" s="230"/>
      <c r="H61" s="230"/>
      <c r="I61" s="231"/>
      <c r="J61" s="236"/>
      <c r="K61" s="236"/>
      <c r="L61" s="236"/>
      <c r="M61" s="236"/>
      <c r="N61" s="236"/>
      <c r="O61" s="236"/>
      <c r="P61" s="236"/>
      <c r="Q61" s="236"/>
      <c r="R61" s="236"/>
      <c r="S61" s="236"/>
      <c r="T61" s="236"/>
      <c r="U61" s="236"/>
      <c r="V61" s="236"/>
      <c r="W61" s="236"/>
      <c r="X61" s="236"/>
      <c r="Y61" s="236"/>
      <c r="Z61" s="236"/>
      <c r="AA61" s="236"/>
      <c r="AB61" s="126"/>
      <c r="AC61" s="127"/>
      <c r="AD61" s="128"/>
      <c r="AE61" s="128"/>
      <c r="AF61" s="128"/>
      <c r="AG61" s="128"/>
      <c r="AH61" s="128"/>
      <c r="AI61" s="128"/>
      <c r="AJ61" s="128"/>
      <c r="AK61" s="128"/>
      <c r="AL61" s="128"/>
      <c r="AM61" s="223"/>
    </row>
    <row r="62" spans="2:39">
      <c r="B62" s="229"/>
      <c r="C62" s="230"/>
      <c r="D62" s="230"/>
      <c r="E62" s="230"/>
      <c r="F62" s="230"/>
      <c r="G62" s="230"/>
      <c r="H62" s="230"/>
      <c r="I62" s="231"/>
      <c r="J62" s="236"/>
      <c r="K62" s="236"/>
      <c r="L62" s="236"/>
      <c r="M62" s="236"/>
      <c r="N62" s="236"/>
      <c r="O62" s="236"/>
      <c r="P62" s="236"/>
      <c r="Q62" s="236"/>
      <c r="R62" s="236"/>
      <c r="S62" s="236"/>
      <c r="T62" s="236"/>
      <c r="U62" s="236"/>
      <c r="V62" s="236"/>
      <c r="W62" s="236"/>
      <c r="X62" s="236"/>
      <c r="Y62" s="236"/>
      <c r="Z62" s="236"/>
      <c r="AA62" s="236"/>
      <c r="AB62" s="126"/>
      <c r="AC62" s="127"/>
      <c r="AD62" s="128"/>
      <c r="AE62" s="128"/>
      <c r="AF62" s="128"/>
      <c r="AG62" s="128"/>
      <c r="AH62" s="128"/>
      <c r="AI62" s="128"/>
      <c r="AJ62" s="128"/>
      <c r="AK62" s="128"/>
      <c r="AL62" s="128"/>
      <c r="AM62" s="223"/>
    </row>
    <row r="63" spans="2:39">
      <c r="B63" s="229"/>
      <c r="C63" s="230"/>
      <c r="D63" s="230"/>
      <c r="E63" s="230"/>
      <c r="F63" s="230"/>
      <c r="G63" s="230"/>
      <c r="H63" s="230"/>
      <c r="I63" s="231"/>
      <c r="J63" s="236"/>
      <c r="K63" s="236"/>
      <c r="L63" s="236"/>
      <c r="M63" s="236"/>
      <c r="N63" s="236"/>
      <c r="O63" s="236"/>
      <c r="P63" s="236"/>
      <c r="Q63" s="236"/>
      <c r="R63" s="236"/>
      <c r="S63" s="236"/>
      <c r="T63" s="236"/>
      <c r="U63" s="236"/>
      <c r="V63" s="236"/>
      <c r="W63" s="236"/>
      <c r="X63" s="236"/>
      <c r="Y63" s="236"/>
      <c r="Z63" s="236"/>
      <c r="AA63" s="236"/>
      <c r="AB63" s="126"/>
      <c r="AC63" s="127"/>
      <c r="AD63" s="128"/>
      <c r="AE63" s="128"/>
      <c r="AF63" s="128"/>
      <c r="AG63" s="128"/>
      <c r="AH63" s="128"/>
      <c r="AI63" s="128"/>
      <c r="AJ63" s="128"/>
      <c r="AK63" s="128"/>
      <c r="AL63" s="128"/>
      <c r="AM63" s="223"/>
    </row>
    <row r="64" spans="2:39">
      <c r="B64" s="229"/>
      <c r="C64" s="230"/>
      <c r="D64" s="230"/>
      <c r="E64" s="230"/>
      <c r="F64" s="230"/>
      <c r="G64" s="230"/>
      <c r="H64" s="230"/>
      <c r="I64" s="231"/>
      <c r="J64" s="236"/>
      <c r="K64" s="236"/>
      <c r="L64" s="236"/>
      <c r="M64" s="236"/>
      <c r="N64" s="236"/>
      <c r="O64" s="236"/>
      <c r="P64" s="236"/>
      <c r="Q64" s="236"/>
      <c r="R64" s="236"/>
      <c r="S64" s="236"/>
      <c r="T64" s="236"/>
      <c r="U64" s="236"/>
      <c r="V64" s="236"/>
      <c r="W64" s="236"/>
      <c r="X64" s="236"/>
      <c r="Y64" s="236"/>
      <c r="Z64" s="236"/>
      <c r="AA64" s="236"/>
      <c r="AB64" s="126" t="s">
        <v>158</v>
      </c>
      <c r="AC64" s="127"/>
      <c r="AD64" s="128"/>
      <c r="AE64" s="128"/>
      <c r="AF64" s="128"/>
      <c r="AG64" s="128"/>
      <c r="AH64" s="128"/>
      <c r="AI64" s="128"/>
      <c r="AJ64" s="128"/>
      <c r="AK64" s="128"/>
      <c r="AL64" s="128"/>
      <c r="AM64" s="223"/>
    </row>
    <row r="65" spans="2:39">
      <c r="B65" s="229"/>
      <c r="C65" s="230"/>
      <c r="D65" s="230"/>
      <c r="E65" s="230"/>
      <c r="F65" s="230"/>
      <c r="G65" s="230"/>
      <c r="H65" s="230"/>
      <c r="I65" s="231"/>
      <c r="J65" s="236"/>
      <c r="K65" s="236"/>
      <c r="L65" s="236"/>
      <c r="M65" s="236"/>
      <c r="N65" s="236"/>
      <c r="O65" s="236"/>
      <c r="P65" s="236"/>
      <c r="Q65" s="236"/>
      <c r="R65" s="236"/>
      <c r="S65" s="236"/>
      <c r="T65" s="236"/>
      <c r="U65" s="236"/>
      <c r="V65" s="236"/>
      <c r="W65" s="236"/>
      <c r="X65" s="236"/>
      <c r="Y65" s="236"/>
      <c r="Z65" s="236"/>
      <c r="AA65" s="236"/>
      <c r="AB65" s="130" t="s">
        <v>156</v>
      </c>
      <c r="AC65" s="127"/>
      <c r="AD65" s="128"/>
      <c r="AE65" s="128"/>
      <c r="AF65" s="128"/>
      <c r="AG65" s="128"/>
      <c r="AH65" s="128"/>
      <c r="AI65" s="128"/>
      <c r="AJ65" s="128"/>
      <c r="AK65" s="128"/>
      <c r="AL65" s="128"/>
      <c r="AM65" s="223"/>
    </row>
    <row r="66" spans="2:39">
      <c r="B66" s="229"/>
      <c r="C66" s="230"/>
      <c r="D66" s="230"/>
      <c r="E66" s="230"/>
      <c r="F66" s="230"/>
      <c r="G66" s="230"/>
      <c r="H66" s="230"/>
      <c r="I66" s="231"/>
      <c r="J66" s="236"/>
      <c r="K66" s="236"/>
      <c r="L66" s="236"/>
      <c r="M66" s="236"/>
      <c r="N66" s="236"/>
      <c r="O66" s="236"/>
      <c r="P66" s="236"/>
      <c r="Q66" s="236"/>
      <c r="R66" s="236"/>
      <c r="S66" s="236"/>
      <c r="T66" s="236"/>
      <c r="U66" s="236"/>
      <c r="V66" s="236"/>
      <c r="W66" s="236"/>
      <c r="X66" s="236"/>
      <c r="Y66" s="236"/>
      <c r="Z66" s="236"/>
      <c r="AA66" s="236"/>
      <c r="AB66" s="131"/>
      <c r="AC66" s="127"/>
      <c r="AD66" s="128"/>
      <c r="AE66" s="128"/>
      <c r="AF66" s="128"/>
      <c r="AG66" s="128"/>
      <c r="AH66" s="128"/>
      <c r="AI66" s="128"/>
      <c r="AJ66" s="128"/>
      <c r="AK66" s="128"/>
      <c r="AL66" s="128"/>
      <c r="AM66" s="221" t="s">
        <v>164</v>
      </c>
    </row>
    <row r="67" spans="2:39">
      <c r="B67" s="229"/>
      <c r="C67" s="230"/>
      <c r="D67" s="230"/>
      <c r="E67" s="230"/>
      <c r="F67" s="230"/>
      <c r="G67" s="230"/>
      <c r="H67" s="230"/>
      <c r="I67" s="231"/>
      <c r="J67" s="236"/>
      <c r="K67" s="236"/>
      <c r="L67" s="236"/>
      <c r="M67" s="236"/>
      <c r="N67" s="236"/>
      <c r="O67" s="236"/>
      <c r="P67" s="236"/>
      <c r="Q67" s="236"/>
      <c r="R67" s="236"/>
      <c r="S67" s="236"/>
      <c r="T67" s="236"/>
      <c r="U67" s="236"/>
      <c r="V67" s="236"/>
      <c r="W67" s="236"/>
      <c r="X67" s="236"/>
      <c r="Y67" s="236"/>
      <c r="Z67" s="236"/>
      <c r="AA67" s="236"/>
      <c r="AB67" s="131" t="s">
        <v>154</v>
      </c>
      <c r="AC67" s="127"/>
      <c r="AD67" s="128"/>
      <c r="AE67" s="128"/>
      <c r="AF67" s="128"/>
      <c r="AG67" s="128"/>
      <c r="AH67" s="128"/>
      <c r="AI67" s="128"/>
      <c r="AJ67" s="128"/>
      <c r="AK67" s="128"/>
      <c r="AL67" s="128"/>
      <c r="AM67" s="221"/>
    </row>
    <row r="68" spans="2:39">
      <c r="B68" s="229"/>
      <c r="C68" s="230"/>
      <c r="D68" s="230"/>
      <c r="E68" s="230"/>
      <c r="F68" s="230"/>
      <c r="G68" s="230"/>
      <c r="H68" s="230"/>
      <c r="I68" s="231"/>
      <c r="J68" s="236"/>
      <c r="K68" s="236"/>
      <c r="L68" s="236"/>
      <c r="M68" s="236"/>
      <c r="N68" s="236"/>
      <c r="O68" s="236"/>
      <c r="P68" s="236"/>
      <c r="Q68" s="236"/>
      <c r="R68" s="236"/>
      <c r="S68" s="236"/>
      <c r="T68" s="236"/>
      <c r="U68" s="236"/>
      <c r="V68" s="236"/>
      <c r="W68" s="236"/>
      <c r="X68" s="236"/>
      <c r="Y68" s="236"/>
      <c r="Z68" s="236"/>
      <c r="AA68" s="236"/>
      <c r="AB68" s="126" t="s">
        <v>157</v>
      </c>
      <c r="AC68" s="127"/>
      <c r="AD68" s="128"/>
      <c r="AE68" s="128"/>
      <c r="AF68" s="128"/>
      <c r="AG68" s="128"/>
      <c r="AH68" s="128"/>
      <c r="AI68" s="128"/>
      <c r="AJ68" s="128"/>
      <c r="AK68" s="128"/>
      <c r="AL68" s="128"/>
      <c r="AM68" s="221"/>
    </row>
    <row r="69" spans="2:39">
      <c r="B69" s="229"/>
      <c r="C69" s="230"/>
      <c r="D69" s="230"/>
      <c r="E69" s="230"/>
      <c r="F69" s="230"/>
      <c r="G69" s="230"/>
      <c r="H69" s="230"/>
      <c r="I69" s="231"/>
      <c r="J69" s="236"/>
      <c r="K69" s="236"/>
      <c r="L69" s="236"/>
      <c r="M69" s="236"/>
      <c r="N69" s="236"/>
      <c r="O69" s="236"/>
      <c r="P69" s="236"/>
      <c r="Q69" s="236"/>
      <c r="R69" s="236"/>
      <c r="S69" s="236"/>
      <c r="T69" s="236"/>
      <c r="U69" s="236"/>
      <c r="V69" s="236"/>
      <c r="W69" s="236"/>
      <c r="X69" s="236"/>
      <c r="Y69" s="236"/>
      <c r="Z69" s="236"/>
      <c r="AA69" s="236"/>
      <c r="AB69" s="126"/>
      <c r="AC69" s="127"/>
      <c r="AD69" s="128"/>
      <c r="AE69" s="128"/>
      <c r="AF69" s="128"/>
      <c r="AG69" s="128"/>
      <c r="AH69" s="128"/>
      <c r="AI69" s="128"/>
      <c r="AJ69" s="128"/>
      <c r="AK69" s="128"/>
      <c r="AL69" s="128"/>
      <c r="AM69" s="221"/>
    </row>
    <row r="70" spans="2:39">
      <c r="B70" s="229"/>
      <c r="C70" s="230"/>
      <c r="D70" s="230"/>
      <c r="E70" s="230"/>
      <c r="F70" s="230"/>
      <c r="G70" s="230"/>
      <c r="H70" s="230"/>
      <c r="I70" s="231"/>
      <c r="J70" s="236"/>
      <c r="K70" s="236"/>
      <c r="L70" s="236"/>
      <c r="M70" s="236"/>
      <c r="N70" s="236"/>
      <c r="O70" s="236"/>
      <c r="P70" s="236"/>
      <c r="Q70" s="236"/>
      <c r="R70" s="236"/>
      <c r="S70" s="236"/>
      <c r="T70" s="236"/>
      <c r="U70" s="236"/>
      <c r="V70" s="236"/>
      <c r="W70" s="236"/>
      <c r="X70" s="236"/>
      <c r="Y70" s="236"/>
      <c r="Z70" s="236"/>
      <c r="AA70" s="236"/>
      <c r="AB70" s="126"/>
      <c r="AC70" s="127"/>
      <c r="AD70" s="128"/>
      <c r="AE70" s="128"/>
      <c r="AF70" s="128"/>
      <c r="AG70" s="128"/>
      <c r="AH70" s="128"/>
      <c r="AI70" s="128"/>
      <c r="AJ70" s="128"/>
      <c r="AK70" s="128"/>
      <c r="AL70" s="128"/>
      <c r="AM70" s="221"/>
    </row>
    <row r="71" spans="2:39">
      <c r="B71" s="229"/>
      <c r="C71" s="230"/>
      <c r="D71" s="230"/>
      <c r="E71" s="230"/>
      <c r="F71" s="230"/>
      <c r="G71" s="230"/>
      <c r="H71" s="230"/>
      <c r="I71" s="231"/>
      <c r="J71" s="236"/>
      <c r="K71" s="236"/>
      <c r="L71" s="236"/>
      <c r="M71" s="236"/>
      <c r="N71" s="236"/>
      <c r="O71" s="236"/>
      <c r="P71" s="236"/>
      <c r="Q71" s="236"/>
      <c r="R71" s="236"/>
      <c r="S71" s="236"/>
      <c r="T71" s="236"/>
      <c r="U71" s="236"/>
      <c r="V71" s="236"/>
      <c r="W71" s="236"/>
      <c r="X71" s="236"/>
      <c r="Y71" s="236"/>
      <c r="Z71" s="236"/>
      <c r="AA71" s="236"/>
      <c r="AB71" s="126"/>
      <c r="AC71" s="127"/>
      <c r="AD71" s="128"/>
      <c r="AE71" s="128"/>
      <c r="AF71" s="128"/>
      <c r="AG71" s="128"/>
      <c r="AH71" s="128"/>
      <c r="AI71" s="128"/>
      <c r="AJ71" s="128"/>
      <c r="AK71" s="128"/>
      <c r="AL71" s="128"/>
      <c r="AM71" s="221"/>
    </row>
    <row r="72" spans="2:39">
      <c r="B72" s="229"/>
      <c r="C72" s="230"/>
      <c r="D72" s="230"/>
      <c r="E72" s="230"/>
      <c r="F72" s="230"/>
      <c r="G72" s="230"/>
      <c r="H72" s="230"/>
      <c r="I72" s="231"/>
      <c r="J72" s="236"/>
      <c r="K72" s="236"/>
      <c r="L72" s="236"/>
      <c r="M72" s="236"/>
      <c r="N72" s="236"/>
      <c r="O72" s="236"/>
      <c r="P72" s="236"/>
      <c r="Q72" s="236"/>
      <c r="R72" s="236"/>
      <c r="S72" s="236"/>
      <c r="T72" s="236"/>
      <c r="U72" s="236"/>
      <c r="V72" s="236"/>
      <c r="W72" s="236"/>
      <c r="X72" s="236"/>
      <c r="Y72" s="236"/>
      <c r="Z72" s="236"/>
      <c r="AA72" s="236"/>
      <c r="AB72" s="126"/>
      <c r="AC72" s="127"/>
      <c r="AD72" s="128"/>
      <c r="AE72" s="128"/>
      <c r="AF72" s="128"/>
      <c r="AG72" s="128"/>
      <c r="AH72" s="128"/>
      <c r="AI72" s="128"/>
      <c r="AJ72" s="128"/>
      <c r="AK72" s="128"/>
      <c r="AL72" s="128"/>
      <c r="AM72" s="129"/>
    </row>
    <row r="73" spans="2:39">
      <c r="B73" s="232"/>
      <c r="C73" s="233"/>
      <c r="D73" s="233"/>
      <c r="E73" s="233"/>
      <c r="F73" s="233"/>
      <c r="G73" s="233"/>
      <c r="H73" s="233"/>
      <c r="I73" s="234"/>
      <c r="J73" s="237"/>
      <c r="K73" s="237"/>
      <c r="L73" s="237"/>
      <c r="M73" s="237"/>
      <c r="N73" s="237"/>
      <c r="O73" s="237"/>
      <c r="P73" s="237"/>
      <c r="Q73" s="237"/>
      <c r="R73" s="237"/>
      <c r="S73" s="237"/>
      <c r="T73" s="237"/>
      <c r="U73" s="237"/>
      <c r="V73" s="237"/>
      <c r="W73" s="237"/>
      <c r="X73" s="237"/>
      <c r="Y73" s="237"/>
      <c r="Z73" s="237"/>
      <c r="AA73" s="237"/>
      <c r="AB73" s="132"/>
      <c r="AC73" s="133"/>
      <c r="AD73" s="134"/>
      <c r="AE73" s="134"/>
      <c r="AF73" s="134"/>
      <c r="AG73" s="134"/>
      <c r="AH73" s="134"/>
      <c r="AI73" s="134"/>
      <c r="AJ73" s="134"/>
      <c r="AK73" s="134"/>
      <c r="AL73" s="134"/>
      <c r="AM73" s="135"/>
    </row>
    <row r="74" spans="2:39">
      <c r="B74" s="226"/>
      <c r="C74" s="227"/>
      <c r="D74" s="227"/>
      <c r="E74" s="227"/>
      <c r="F74" s="227"/>
      <c r="G74" s="227"/>
      <c r="H74" s="227"/>
      <c r="I74" s="228"/>
      <c r="J74" s="235"/>
      <c r="K74" s="235"/>
      <c r="L74" s="235"/>
      <c r="M74" s="235"/>
      <c r="N74" s="235"/>
      <c r="O74" s="235"/>
      <c r="P74" s="235"/>
      <c r="Q74" s="235"/>
      <c r="R74" s="235"/>
      <c r="S74" s="235"/>
      <c r="T74" s="235"/>
      <c r="U74" s="235"/>
      <c r="V74" s="235"/>
      <c r="W74" s="235"/>
      <c r="X74" s="235"/>
      <c r="Y74" s="235"/>
      <c r="Z74" s="235"/>
      <c r="AA74" s="235"/>
      <c r="AB74" s="123"/>
      <c r="AC74" s="124"/>
      <c r="AD74" s="125"/>
      <c r="AE74" s="125"/>
      <c r="AF74" s="125"/>
      <c r="AG74" s="125"/>
      <c r="AH74" s="125"/>
      <c r="AI74" s="125"/>
      <c r="AJ74" s="125"/>
      <c r="AK74" s="125"/>
      <c r="AL74" s="125"/>
      <c r="AM74" s="222" t="s">
        <v>173</v>
      </c>
    </row>
    <row r="75" spans="2:39">
      <c r="B75" s="229"/>
      <c r="C75" s="230"/>
      <c r="D75" s="230"/>
      <c r="E75" s="230"/>
      <c r="F75" s="230"/>
      <c r="G75" s="230"/>
      <c r="H75" s="230"/>
      <c r="I75" s="231"/>
      <c r="J75" s="236"/>
      <c r="K75" s="236"/>
      <c r="L75" s="236"/>
      <c r="M75" s="236"/>
      <c r="N75" s="236"/>
      <c r="O75" s="236"/>
      <c r="P75" s="236"/>
      <c r="Q75" s="236"/>
      <c r="R75" s="236"/>
      <c r="S75" s="236"/>
      <c r="T75" s="236"/>
      <c r="U75" s="236"/>
      <c r="V75" s="236"/>
      <c r="W75" s="236"/>
      <c r="X75" s="236"/>
      <c r="Y75" s="236"/>
      <c r="Z75" s="236"/>
      <c r="AA75" s="236"/>
      <c r="AB75" s="126"/>
      <c r="AC75" s="127"/>
      <c r="AD75" s="128"/>
      <c r="AE75" s="128"/>
      <c r="AF75" s="128"/>
      <c r="AG75" s="128"/>
      <c r="AH75" s="128"/>
      <c r="AI75" s="128"/>
      <c r="AJ75" s="128"/>
      <c r="AK75" s="128"/>
      <c r="AL75" s="128"/>
      <c r="AM75" s="223"/>
    </row>
    <row r="76" spans="2:39">
      <c r="B76" s="229"/>
      <c r="C76" s="230"/>
      <c r="D76" s="230"/>
      <c r="E76" s="230"/>
      <c r="F76" s="230"/>
      <c r="G76" s="230"/>
      <c r="H76" s="230"/>
      <c r="I76" s="231"/>
      <c r="J76" s="236"/>
      <c r="K76" s="236"/>
      <c r="L76" s="236"/>
      <c r="M76" s="236"/>
      <c r="N76" s="236"/>
      <c r="O76" s="236"/>
      <c r="P76" s="236"/>
      <c r="Q76" s="236"/>
      <c r="R76" s="236"/>
      <c r="S76" s="236"/>
      <c r="T76" s="236"/>
      <c r="U76" s="236"/>
      <c r="V76" s="236"/>
      <c r="W76" s="236"/>
      <c r="X76" s="236"/>
      <c r="Y76" s="236"/>
      <c r="Z76" s="236"/>
      <c r="AA76" s="236"/>
      <c r="AB76" s="126"/>
      <c r="AC76" s="127"/>
      <c r="AD76" s="128"/>
      <c r="AE76" s="128"/>
      <c r="AF76" s="128"/>
      <c r="AG76" s="128"/>
      <c r="AH76" s="128"/>
      <c r="AI76" s="128"/>
      <c r="AJ76" s="128"/>
      <c r="AK76" s="128"/>
      <c r="AL76" s="128"/>
      <c r="AM76" s="223"/>
    </row>
    <row r="77" spans="2:39">
      <c r="B77" s="229"/>
      <c r="C77" s="230"/>
      <c r="D77" s="230"/>
      <c r="E77" s="230"/>
      <c r="F77" s="230"/>
      <c r="G77" s="230"/>
      <c r="H77" s="230"/>
      <c r="I77" s="231"/>
      <c r="J77" s="236"/>
      <c r="K77" s="236"/>
      <c r="L77" s="236"/>
      <c r="M77" s="236"/>
      <c r="N77" s="236"/>
      <c r="O77" s="236"/>
      <c r="P77" s="236"/>
      <c r="Q77" s="236"/>
      <c r="R77" s="236"/>
      <c r="S77" s="236"/>
      <c r="T77" s="236"/>
      <c r="U77" s="236"/>
      <c r="V77" s="236"/>
      <c r="W77" s="236"/>
      <c r="X77" s="236"/>
      <c r="Y77" s="236"/>
      <c r="Z77" s="236"/>
      <c r="AA77" s="236"/>
      <c r="AB77" s="126"/>
      <c r="AC77" s="127"/>
      <c r="AD77" s="128"/>
      <c r="AE77" s="128"/>
      <c r="AF77" s="128"/>
      <c r="AG77" s="128"/>
      <c r="AH77" s="128"/>
      <c r="AI77" s="128"/>
      <c r="AJ77" s="128"/>
      <c r="AK77" s="128"/>
      <c r="AL77" s="128"/>
      <c r="AM77" s="223"/>
    </row>
    <row r="78" spans="2:39">
      <c r="B78" s="229"/>
      <c r="C78" s="230"/>
      <c r="D78" s="230"/>
      <c r="E78" s="230"/>
      <c r="F78" s="230"/>
      <c r="G78" s="230"/>
      <c r="H78" s="230"/>
      <c r="I78" s="231"/>
      <c r="J78" s="236"/>
      <c r="K78" s="236"/>
      <c r="L78" s="236"/>
      <c r="M78" s="236"/>
      <c r="N78" s="236"/>
      <c r="O78" s="236"/>
      <c r="P78" s="236"/>
      <c r="Q78" s="236"/>
      <c r="R78" s="236"/>
      <c r="S78" s="236"/>
      <c r="T78" s="236"/>
      <c r="U78" s="236"/>
      <c r="V78" s="236"/>
      <c r="W78" s="236"/>
      <c r="X78" s="236"/>
      <c r="Y78" s="236"/>
      <c r="Z78" s="236"/>
      <c r="AA78" s="236"/>
      <c r="AB78" s="126"/>
      <c r="AC78" s="127"/>
      <c r="AD78" s="128"/>
      <c r="AE78" s="128"/>
      <c r="AF78" s="128"/>
      <c r="AG78" s="128"/>
      <c r="AH78" s="128"/>
      <c r="AI78" s="128"/>
      <c r="AJ78" s="128"/>
      <c r="AK78" s="128"/>
      <c r="AL78" s="128"/>
      <c r="AM78" s="223"/>
    </row>
    <row r="79" spans="2:39">
      <c r="B79" s="229"/>
      <c r="C79" s="230"/>
      <c r="D79" s="230"/>
      <c r="E79" s="230"/>
      <c r="F79" s="230"/>
      <c r="G79" s="230"/>
      <c r="H79" s="230"/>
      <c r="I79" s="231"/>
      <c r="J79" s="236"/>
      <c r="K79" s="236"/>
      <c r="L79" s="236"/>
      <c r="M79" s="236"/>
      <c r="N79" s="236"/>
      <c r="O79" s="236"/>
      <c r="P79" s="236"/>
      <c r="Q79" s="236"/>
      <c r="R79" s="236"/>
      <c r="S79" s="236"/>
      <c r="T79" s="236"/>
      <c r="U79" s="236"/>
      <c r="V79" s="236"/>
      <c r="W79" s="236"/>
      <c r="X79" s="236"/>
      <c r="Y79" s="236"/>
      <c r="Z79" s="236"/>
      <c r="AA79" s="236"/>
      <c r="AB79" s="126" t="s">
        <v>158</v>
      </c>
      <c r="AC79" s="127"/>
      <c r="AD79" s="128"/>
      <c r="AE79" s="128"/>
      <c r="AF79" s="128"/>
      <c r="AG79" s="128"/>
      <c r="AH79" s="128"/>
      <c r="AI79" s="128"/>
      <c r="AJ79" s="128"/>
      <c r="AK79" s="128"/>
      <c r="AL79" s="128"/>
      <c r="AM79" s="223"/>
    </row>
    <row r="80" spans="2:39">
      <c r="B80" s="229"/>
      <c r="C80" s="230"/>
      <c r="D80" s="230"/>
      <c r="E80" s="230"/>
      <c r="F80" s="230"/>
      <c r="G80" s="230"/>
      <c r="H80" s="230"/>
      <c r="I80" s="231"/>
      <c r="J80" s="236"/>
      <c r="K80" s="236"/>
      <c r="L80" s="236"/>
      <c r="M80" s="236"/>
      <c r="N80" s="236"/>
      <c r="O80" s="236"/>
      <c r="P80" s="236"/>
      <c r="Q80" s="236"/>
      <c r="R80" s="236"/>
      <c r="S80" s="236"/>
      <c r="T80" s="236"/>
      <c r="U80" s="236"/>
      <c r="V80" s="236"/>
      <c r="W80" s="236"/>
      <c r="X80" s="236"/>
      <c r="Y80" s="236"/>
      <c r="Z80" s="236"/>
      <c r="AA80" s="236"/>
      <c r="AB80" s="130" t="s">
        <v>156</v>
      </c>
      <c r="AC80" s="127"/>
      <c r="AD80" s="128"/>
      <c r="AE80" s="128"/>
      <c r="AF80" s="128"/>
      <c r="AG80" s="128"/>
      <c r="AH80" s="128"/>
      <c r="AI80" s="128"/>
      <c r="AJ80" s="128"/>
      <c r="AK80" s="128"/>
      <c r="AL80" s="128"/>
      <c r="AM80" s="223"/>
    </row>
    <row r="81" spans="2:39">
      <c r="B81" s="229"/>
      <c r="C81" s="230"/>
      <c r="D81" s="230"/>
      <c r="E81" s="230"/>
      <c r="F81" s="230"/>
      <c r="G81" s="230"/>
      <c r="H81" s="230"/>
      <c r="I81" s="231"/>
      <c r="J81" s="236"/>
      <c r="K81" s="236"/>
      <c r="L81" s="236"/>
      <c r="M81" s="236"/>
      <c r="N81" s="236"/>
      <c r="O81" s="236"/>
      <c r="P81" s="236"/>
      <c r="Q81" s="236"/>
      <c r="R81" s="236"/>
      <c r="S81" s="236"/>
      <c r="T81" s="236"/>
      <c r="U81" s="236"/>
      <c r="V81" s="236"/>
      <c r="W81" s="236"/>
      <c r="X81" s="236"/>
      <c r="Y81" s="236"/>
      <c r="Z81" s="236"/>
      <c r="AA81" s="236"/>
      <c r="AB81" s="131"/>
      <c r="AC81" s="127"/>
      <c r="AD81" s="128"/>
      <c r="AE81" s="128"/>
      <c r="AF81" s="128"/>
      <c r="AG81" s="128"/>
      <c r="AH81" s="128"/>
      <c r="AI81" s="128"/>
      <c r="AJ81" s="128"/>
      <c r="AK81" s="128"/>
      <c r="AL81" s="128"/>
      <c r="AM81" s="129"/>
    </row>
    <row r="82" spans="2:39">
      <c r="B82" s="229"/>
      <c r="C82" s="230"/>
      <c r="D82" s="230"/>
      <c r="E82" s="230"/>
      <c r="F82" s="230"/>
      <c r="G82" s="230"/>
      <c r="H82" s="230"/>
      <c r="I82" s="231"/>
      <c r="J82" s="236"/>
      <c r="K82" s="236"/>
      <c r="L82" s="236"/>
      <c r="M82" s="236"/>
      <c r="N82" s="236"/>
      <c r="O82" s="236"/>
      <c r="P82" s="236"/>
      <c r="Q82" s="236"/>
      <c r="R82" s="236"/>
      <c r="S82" s="236"/>
      <c r="T82" s="236"/>
      <c r="U82" s="236"/>
      <c r="V82" s="236"/>
      <c r="W82" s="236"/>
      <c r="X82" s="236"/>
      <c r="Y82" s="236"/>
      <c r="Z82" s="236"/>
      <c r="AA82" s="236"/>
      <c r="AB82" s="131" t="s">
        <v>154</v>
      </c>
      <c r="AC82" s="127"/>
      <c r="AD82" s="128"/>
      <c r="AE82" s="128"/>
      <c r="AF82" s="128"/>
      <c r="AG82" s="128"/>
      <c r="AH82" s="128"/>
      <c r="AI82" s="128"/>
      <c r="AJ82" s="128"/>
      <c r="AK82" s="128"/>
      <c r="AL82" s="128"/>
      <c r="AM82" s="221" t="s">
        <v>174</v>
      </c>
    </row>
    <row r="83" spans="2:39">
      <c r="B83" s="229"/>
      <c r="C83" s="230"/>
      <c r="D83" s="230"/>
      <c r="E83" s="230"/>
      <c r="F83" s="230"/>
      <c r="G83" s="230"/>
      <c r="H83" s="230"/>
      <c r="I83" s="231"/>
      <c r="J83" s="236"/>
      <c r="K83" s="236"/>
      <c r="L83" s="236"/>
      <c r="M83" s="236"/>
      <c r="N83" s="236"/>
      <c r="O83" s="236"/>
      <c r="P83" s="236"/>
      <c r="Q83" s="236"/>
      <c r="R83" s="236"/>
      <c r="S83" s="236"/>
      <c r="T83" s="236"/>
      <c r="U83" s="236"/>
      <c r="V83" s="236"/>
      <c r="W83" s="236"/>
      <c r="X83" s="236"/>
      <c r="Y83" s="236"/>
      <c r="Z83" s="236"/>
      <c r="AA83" s="236"/>
      <c r="AB83" s="126" t="s">
        <v>157</v>
      </c>
      <c r="AC83" s="127"/>
      <c r="AD83" s="128"/>
      <c r="AE83" s="128"/>
      <c r="AF83" s="128"/>
      <c r="AG83" s="128"/>
      <c r="AH83" s="128"/>
      <c r="AI83" s="128"/>
      <c r="AJ83" s="128"/>
      <c r="AK83" s="128"/>
      <c r="AL83" s="128"/>
      <c r="AM83" s="221"/>
    </row>
    <row r="84" spans="2:39">
      <c r="B84" s="229"/>
      <c r="C84" s="230"/>
      <c r="D84" s="230"/>
      <c r="E84" s="230"/>
      <c r="F84" s="230"/>
      <c r="G84" s="230"/>
      <c r="H84" s="230"/>
      <c r="I84" s="231"/>
      <c r="J84" s="236"/>
      <c r="K84" s="236"/>
      <c r="L84" s="236"/>
      <c r="M84" s="236"/>
      <c r="N84" s="236"/>
      <c r="O84" s="236"/>
      <c r="P84" s="236"/>
      <c r="Q84" s="236"/>
      <c r="R84" s="236"/>
      <c r="S84" s="236"/>
      <c r="T84" s="236"/>
      <c r="U84" s="236"/>
      <c r="V84" s="236"/>
      <c r="W84" s="236"/>
      <c r="X84" s="236"/>
      <c r="Y84" s="236"/>
      <c r="Z84" s="236"/>
      <c r="AA84" s="236"/>
      <c r="AB84" s="126"/>
      <c r="AC84" s="127"/>
      <c r="AD84" s="128"/>
      <c r="AE84" s="128"/>
      <c r="AF84" s="128"/>
      <c r="AG84" s="128"/>
      <c r="AH84" s="128"/>
      <c r="AI84" s="128"/>
      <c r="AJ84" s="128"/>
      <c r="AK84" s="128"/>
      <c r="AL84" s="128"/>
      <c r="AM84" s="221"/>
    </row>
    <row r="85" spans="2:39">
      <c r="B85" s="229"/>
      <c r="C85" s="230"/>
      <c r="D85" s="230"/>
      <c r="E85" s="230"/>
      <c r="F85" s="230"/>
      <c r="G85" s="230"/>
      <c r="H85" s="230"/>
      <c r="I85" s="231"/>
      <c r="J85" s="236"/>
      <c r="K85" s="236"/>
      <c r="L85" s="236"/>
      <c r="M85" s="236"/>
      <c r="N85" s="236"/>
      <c r="O85" s="236"/>
      <c r="P85" s="236"/>
      <c r="Q85" s="236"/>
      <c r="R85" s="236"/>
      <c r="S85" s="236"/>
      <c r="T85" s="236"/>
      <c r="U85" s="236"/>
      <c r="V85" s="236"/>
      <c r="W85" s="236"/>
      <c r="X85" s="236"/>
      <c r="Y85" s="236"/>
      <c r="Z85" s="236"/>
      <c r="AA85" s="236"/>
      <c r="AB85" s="126"/>
      <c r="AC85" s="127"/>
      <c r="AD85" s="128"/>
      <c r="AE85" s="128"/>
      <c r="AF85" s="128"/>
      <c r="AG85" s="128"/>
      <c r="AH85" s="128"/>
      <c r="AI85" s="128"/>
      <c r="AJ85" s="128"/>
      <c r="AK85" s="128"/>
      <c r="AL85" s="128"/>
      <c r="AM85" s="221"/>
    </row>
    <row r="86" spans="2:39">
      <c r="B86" s="229"/>
      <c r="C86" s="230"/>
      <c r="D86" s="230"/>
      <c r="E86" s="230"/>
      <c r="F86" s="230"/>
      <c r="G86" s="230"/>
      <c r="H86" s="230"/>
      <c r="I86" s="231"/>
      <c r="J86" s="236"/>
      <c r="K86" s="236"/>
      <c r="L86" s="236"/>
      <c r="M86" s="236"/>
      <c r="N86" s="236"/>
      <c r="O86" s="236"/>
      <c r="P86" s="236"/>
      <c r="Q86" s="236"/>
      <c r="R86" s="236"/>
      <c r="S86" s="236"/>
      <c r="T86" s="236"/>
      <c r="U86" s="236"/>
      <c r="V86" s="236"/>
      <c r="W86" s="236"/>
      <c r="X86" s="236"/>
      <c r="Y86" s="236"/>
      <c r="Z86" s="236"/>
      <c r="AA86" s="236"/>
      <c r="AB86" s="126"/>
      <c r="AC86" s="127"/>
      <c r="AD86" s="128"/>
      <c r="AE86" s="128"/>
      <c r="AF86" s="128"/>
      <c r="AG86" s="128"/>
      <c r="AH86" s="128"/>
      <c r="AI86" s="128"/>
      <c r="AJ86" s="128"/>
      <c r="AK86" s="128"/>
      <c r="AL86" s="128"/>
      <c r="AM86" s="221"/>
    </row>
    <row r="87" spans="2:39">
      <c r="B87" s="229"/>
      <c r="C87" s="230"/>
      <c r="D87" s="230"/>
      <c r="E87" s="230"/>
      <c r="F87" s="230"/>
      <c r="G87" s="230"/>
      <c r="H87" s="230"/>
      <c r="I87" s="231"/>
      <c r="J87" s="236"/>
      <c r="K87" s="236"/>
      <c r="L87" s="236"/>
      <c r="M87" s="236"/>
      <c r="N87" s="236"/>
      <c r="O87" s="236"/>
      <c r="P87" s="236"/>
      <c r="Q87" s="236"/>
      <c r="R87" s="236"/>
      <c r="S87" s="236"/>
      <c r="T87" s="236"/>
      <c r="U87" s="236"/>
      <c r="V87" s="236"/>
      <c r="W87" s="236"/>
      <c r="X87" s="236"/>
      <c r="Y87" s="236"/>
      <c r="Z87" s="236"/>
      <c r="AA87" s="236"/>
      <c r="AB87" s="126"/>
      <c r="AC87" s="127"/>
      <c r="AD87" s="128"/>
      <c r="AE87" s="128"/>
      <c r="AF87" s="128"/>
      <c r="AG87" s="128"/>
      <c r="AH87" s="128"/>
      <c r="AI87" s="128"/>
      <c r="AJ87" s="128"/>
      <c r="AK87" s="128"/>
      <c r="AL87" s="128"/>
      <c r="AM87" s="221"/>
    </row>
    <row r="88" spans="2:39">
      <c r="B88" s="232"/>
      <c r="C88" s="233"/>
      <c r="D88" s="233"/>
      <c r="E88" s="233"/>
      <c r="F88" s="233"/>
      <c r="G88" s="233"/>
      <c r="H88" s="233"/>
      <c r="I88" s="234"/>
      <c r="J88" s="237"/>
      <c r="K88" s="237"/>
      <c r="L88" s="237"/>
      <c r="M88" s="237"/>
      <c r="N88" s="237"/>
      <c r="O88" s="237"/>
      <c r="P88" s="237"/>
      <c r="Q88" s="237"/>
      <c r="R88" s="237"/>
      <c r="S88" s="237"/>
      <c r="T88" s="237"/>
      <c r="U88" s="237"/>
      <c r="V88" s="237"/>
      <c r="W88" s="237"/>
      <c r="X88" s="237"/>
      <c r="Y88" s="237"/>
      <c r="Z88" s="237"/>
      <c r="AA88" s="237"/>
      <c r="AB88" s="132"/>
      <c r="AC88" s="133"/>
      <c r="AD88" s="134"/>
      <c r="AE88" s="134"/>
      <c r="AF88" s="134"/>
      <c r="AG88" s="134"/>
      <c r="AH88" s="134"/>
      <c r="AI88" s="134"/>
      <c r="AJ88" s="134"/>
      <c r="AK88" s="134"/>
      <c r="AL88" s="134"/>
      <c r="AM88" s="135"/>
    </row>
    <row r="89" spans="2:39" ht="26.25">
      <c r="B89" s="225" t="s">
        <v>122</v>
      </c>
      <c r="C89" s="225"/>
      <c r="D89" s="225"/>
      <c r="E89" s="225"/>
    </row>
    <row r="90" spans="2:39">
      <c r="B90" s="136"/>
    </row>
    <row r="111" spans="2:2">
      <c r="B111" s="5"/>
    </row>
    <row r="134" spans="2:4">
      <c r="B134" s="5"/>
    </row>
    <row r="135" spans="2:4">
      <c r="B135" s="255" t="s">
        <v>115</v>
      </c>
      <c r="C135" s="255"/>
      <c r="D135" s="255"/>
    </row>
    <row r="136" spans="2:4">
      <c r="B136" s="255" t="s">
        <v>140</v>
      </c>
      <c r="C136" s="255"/>
      <c r="D136" s="255"/>
    </row>
    <row r="137" spans="2:4">
      <c r="B137" s="255" t="s">
        <v>122</v>
      </c>
      <c r="C137" s="255"/>
      <c r="D137" s="255"/>
    </row>
    <row r="138" spans="2:4">
      <c r="B138" s="5"/>
      <c r="C138" s="5"/>
      <c r="D138" s="5"/>
    </row>
  </sheetData>
  <sheetProtection password="F105" sheet="1" objects="1" scenarios="1" selectLockedCells="1"/>
  <mergeCells count="45">
    <mergeCell ref="B135:D135"/>
    <mergeCell ref="B136:D136"/>
    <mergeCell ref="B137:D137"/>
    <mergeCell ref="V29:AA43"/>
    <mergeCell ref="J14:O28"/>
    <mergeCell ref="P14:U28"/>
    <mergeCell ref="V14:AA28"/>
    <mergeCell ref="V74:AA88"/>
    <mergeCell ref="B44:I58"/>
    <mergeCell ref="J44:O58"/>
    <mergeCell ref="P44:U58"/>
    <mergeCell ref="V44:AA58"/>
    <mergeCell ref="B59:I73"/>
    <mergeCell ref="J59:O73"/>
    <mergeCell ref="P59:U73"/>
    <mergeCell ref="V59:AA73"/>
    <mergeCell ref="AM14:AM20"/>
    <mergeCell ref="AM22:AM27"/>
    <mergeCell ref="AC11:AM11"/>
    <mergeCell ref="AC12:AM12"/>
    <mergeCell ref="AC13:AM13"/>
    <mergeCell ref="AB11:AB12"/>
    <mergeCell ref="J11:AA11"/>
    <mergeCell ref="J12:AA12"/>
    <mergeCell ref="J13:O13"/>
    <mergeCell ref="P13:U13"/>
    <mergeCell ref="V13:AA13"/>
    <mergeCell ref="B10:E10"/>
    <mergeCell ref="B89:E89"/>
    <mergeCell ref="B74:I88"/>
    <mergeCell ref="J74:O88"/>
    <mergeCell ref="P74:U88"/>
    <mergeCell ref="B29:I43"/>
    <mergeCell ref="J29:O43"/>
    <mergeCell ref="P29:U43"/>
    <mergeCell ref="B11:I13"/>
    <mergeCell ref="B14:I28"/>
    <mergeCell ref="AM82:AM87"/>
    <mergeCell ref="AM74:AM80"/>
    <mergeCell ref="AM44:AM50"/>
    <mergeCell ref="AM52:AM57"/>
    <mergeCell ref="AM29:AM35"/>
    <mergeCell ref="AM37:AM42"/>
    <mergeCell ref="AM59:AM65"/>
    <mergeCell ref="AM66:AM71"/>
  </mergeCells>
  <hyperlinks>
    <hyperlink ref="B89" location="'Notes and Instructions'!A1" display="Notes and Instructions"/>
    <hyperlink ref="B10" location="'Notes and Instructions'!A1" display="Notes and Instructions"/>
    <hyperlink ref="B136" location="'Quick Start'!A1" display="Quick Start Spreadsheet"/>
    <hyperlink ref="B137" location="'Notes and Instructions'!A1" display="Notes and Instructions"/>
    <hyperlink ref="B135" location="Calculator!A1" display="Calculator Spreadsheet"/>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Quick Start</vt:lpstr>
      <vt:lpstr>Calculator</vt:lpstr>
      <vt:lpstr>Frequency Response</vt:lpstr>
      <vt:lpstr>Sine Wave</vt:lpstr>
      <vt:lpstr>c</vt:lpstr>
      <vt:lpstr>Notes and Instructions</vt:lpstr>
      <vt:lpstr>Info</vt:lpstr>
    </vt:vector>
  </TitlesOfParts>
  <Company>Community Professional Loudspeakers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Subwoofer Steering Simulation Software</dc:title>
  <dc:creator>Community Professional Loudspeakers; Hadi Sumoro</dc:creator>
  <cp:lastModifiedBy>hsumoro</cp:lastModifiedBy>
  <dcterms:created xsi:type="dcterms:W3CDTF">2008-06-05T17:40:48Z</dcterms:created>
  <dcterms:modified xsi:type="dcterms:W3CDTF">2009-02-19T19:52:46Z</dcterms:modified>
  <dc:language>English</dc:language>
</cp:coreProperties>
</file>